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5685" windowHeight="8430" tabRatio="717" activeTab="1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Titles" localSheetId="7">'Août'!$1:$1</definedName>
    <definedName name="_xlnm.Print_Titles" localSheetId="3">'Avril'!$1:$1</definedName>
    <definedName name="_xlnm.Print_Titles" localSheetId="11">'Décembre'!$1:$1</definedName>
    <definedName name="_xlnm.Print_Titles" localSheetId="1">'Février'!$1:$1</definedName>
    <definedName name="_xlnm.Print_Titles" localSheetId="0">'Janvier'!$1:$1</definedName>
    <definedName name="_xlnm.Print_Titles" localSheetId="6">'Juillet'!$1:$1</definedName>
    <definedName name="_xlnm.Print_Titles" localSheetId="5">'Juin'!$1:$1</definedName>
    <definedName name="_xlnm.Print_Titles" localSheetId="4">'Mai'!$1:$1</definedName>
    <definedName name="_xlnm.Print_Titles" localSheetId="2">'Mars'!$1:$1</definedName>
    <definedName name="_xlnm.Print_Titles" localSheetId="10">'Novembre'!$1:$1</definedName>
    <definedName name="_xlnm.Print_Titles" localSheetId="9">'Octobre'!$1:$1</definedName>
    <definedName name="_xlnm.Print_Titles" localSheetId="8">'Septembre'!$1:$1</definedName>
  </definedNames>
  <calcPr fullCalcOnLoad="1"/>
</workbook>
</file>

<file path=xl/sharedStrings.xml><?xml version="1.0" encoding="utf-8"?>
<sst xmlns="http://schemas.openxmlformats.org/spreadsheetml/2006/main" count="564" uniqueCount="31">
  <si>
    <t>Début</t>
  </si>
  <si>
    <t>Fin</t>
  </si>
  <si>
    <t>Coeff</t>
  </si>
  <si>
    <t>Durée</t>
  </si>
  <si>
    <t>CONGNET</t>
  </si>
  <si>
    <t>DOSSEVILLE</t>
  </si>
  <si>
    <t>GOUEDARD</t>
  </si>
  <si>
    <t>Congnet</t>
  </si>
  <si>
    <t>Dosseville</t>
  </si>
  <si>
    <t>Gouedard</t>
  </si>
  <si>
    <t>CP</t>
  </si>
  <si>
    <t>Eclusier</t>
  </si>
  <si>
    <t>DEBUT</t>
  </si>
  <si>
    <t>COEF</t>
  </si>
  <si>
    <t>FIN</t>
  </si>
  <si>
    <t>H. Nuit</t>
  </si>
  <si>
    <t>Nuit</t>
  </si>
  <si>
    <t>MARAIS</t>
  </si>
  <si>
    <t>Atel.</t>
  </si>
  <si>
    <t>Marais</t>
  </si>
  <si>
    <t>Changement d'heure</t>
  </si>
  <si>
    <t>/</t>
  </si>
  <si>
    <t>dim-15-avr</t>
  </si>
  <si>
    <t xml:space="preserve"> /</t>
  </si>
  <si>
    <t>PORT DEAUVILLE</t>
  </si>
  <si>
    <t>3, Quai des Marchands - 14800 DEAUVILLE</t>
  </si>
  <si>
    <t>Tel : 02.31.98.30.01 // Fax : 02.31.81.98.92</t>
  </si>
  <si>
    <t>port-deauville-sa@wanadoo.fr</t>
  </si>
  <si>
    <t>Ecluse : VHF Canal 9 // 02.31.88.95.66</t>
  </si>
  <si>
    <r>
      <t xml:space="preserve">IL EST RAPPELE QUE LE DERNIER SASSAGE S'EFFECTUE </t>
    </r>
    <r>
      <rPr>
        <b/>
        <u val="single"/>
        <sz val="14"/>
        <rFont val="Arial"/>
        <family val="2"/>
      </rPr>
      <t>30 minutes</t>
    </r>
    <r>
      <rPr>
        <b/>
        <sz val="10"/>
        <rFont val="Arial"/>
        <family val="2"/>
      </rPr>
      <t xml:space="preserve"> AVANT LA FIN DU POSTE. 
NB : EN PETITS COEFFICIENTS SAS REDUITS (se renseigner à l'écluse).</t>
    </r>
  </si>
  <si>
    <t>&lt; ---------   POSTES ECLUSE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</si>
</sst>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-dd\-mmm"/>
    <numFmt numFmtId="166" formatCode="ddd\-dd"/>
    <numFmt numFmtId="167" formatCode="mm\-yyyy"/>
    <numFmt numFmtId="168" formatCode="h:mm;@"/>
    <numFmt numFmtId="169" formatCode="[$-F400]h:mm:ss\ AM/PM"/>
    <numFmt numFmtId="170" formatCode="h\,h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dddd\-dd"/>
    <numFmt numFmtId="175" formatCode="mmm\-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>
        <color indexed="8"/>
      </top>
      <bottom style="hair"/>
    </border>
    <border>
      <left style="hair"/>
      <right style="thin"/>
      <top style="medium"/>
      <bottom style="hair"/>
    </border>
    <border>
      <left style="hair">
        <color indexed="8"/>
      </left>
      <right style="hair"/>
      <top style="medium">
        <color indexed="8"/>
      </top>
      <bottom style="hair"/>
    </border>
    <border>
      <left style="hair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thick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>
        <color indexed="8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0" fillId="0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8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8" fontId="0" fillId="0" borderId="5" xfId="0" applyNumberForma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8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168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8" fontId="0" fillId="0" borderId="18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20" fontId="0" fillId="0" borderId="0" xfId="0" applyNumberFormat="1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8" fontId="0" fillId="0" borderId="35" xfId="0" applyNumberFormat="1" applyBorder="1" applyAlignment="1">
      <alignment vertical="center"/>
    </xf>
    <xf numFmtId="168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68" fontId="0" fillId="0" borderId="37" xfId="0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168" fontId="0" fillId="0" borderId="25" xfId="0" applyNumberFormat="1" applyBorder="1" applyAlignment="1">
      <alignment vertical="center"/>
    </xf>
    <xf numFmtId="168" fontId="0" fillId="0" borderId="40" xfId="0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2" fontId="0" fillId="0" borderId="4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17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" fontId="3" fillId="0" borderId="4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2" fillId="2" borderId="10" xfId="0" applyNumberFormat="1" applyFont="1" applyFill="1" applyBorder="1" applyAlignment="1">
      <alignment horizontal="center" vertical="center" wrapText="1"/>
    </xf>
    <xf numFmtId="168" fontId="0" fillId="0" borderId="44" xfId="0" applyNumberFormat="1" applyFont="1" applyBorder="1" applyAlignment="1">
      <alignment horizontal="center" vertical="center" wrapText="1"/>
    </xf>
    <xf numFmtId="168" fontId="0" fillId="0" borderId="45" xfId="0" applyNumberFormat="1" applyFont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168" fontId="0" fillId="0" borderId="46" xfId="0" applyNumberFormat="1" applyFont="1" applyBorder="1" applyAlignment="1">
      <alignment horizontal="center" vertical="center" wrapText="1"/>
    </xf>
    <xf numFmtId="0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 wrapText="1"/>
    </xf>
    <xf numFmtId="168" fontId="0" fillId="0" borderId="46" xfId="0" applyNumberFormat="1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 wrapText="1"/>
    </xf>
    <xf numFmtId="168" fontId="0" fillId="0" borderId="47" xfId="0" applyNumberFormat="1" applyFill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6" xfId="0" applyNumberFormat="1" applyFont="1" applyBorder="1" applyAlignment="1" quotePrefix="1">
      <alignment horizontal="center" vertical="center" wrapText="1"/>
    </xf>
    <xf numFmtId="168" fontId="0" fillId="0" borderId="49" xfId="0" applyNumberFormat="1" applyFont="1" applyBorder="1" applyAlignment="1">
      <alignment horizontal="center" vertical="center" wrapText="1"/>
    </xf>
    <xf numFmtId="168" fontId="0" fillId="0" borderId="5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168" fontId="0" fillId="0" borderId="41" xfId="0" applyNumberFormat="1" applyFont="1" applyBorder="1" applyAlignment="1">
      <alignment horizontal="center" vertical="center" wrapText="1"/>
    </xf>
    <xf numFmtId="168" fontId="0" fillId="0" borderId="52" xfId="0" applyNumberFormat="1" applyFont="1" applyBorder="1" applyAlignment="1">
      <alignment horizontal="center" vertical="center" wrapText="1"/>
    </xf>
    <xf numFmtId="168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168" fontId="0" fillId="0" borderId="54" xfId="0" applyNumberFormat="1" applyBorder="1" applyAlignment="1">
      <alignment vertical="center"/>
    </xf>
    <xf numFmtId="168" fontId="0" fillId="0" borderId="55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57" xfId="0" applyNumberFormat="1" applyFont="1" applyBorder="1" applyAlignment="1">
      <alignment horizontal="center" vertical="center" wrapText="1"/>
    </xf>
    <xf numFmtId="168" fontId="0" fillId="0" borderId="58" xfId="0" applyNumberFormat="1" applyFont="1" applyBorder="1" applyAlignment="1">
      <alignment horizontal="center" vertical="center" wrapText="1"/>
    </xf>
    <xf numFmtId="168" fontId="0" fillId="0" borderId="32" xfId="0" applyNumberFormat="1" applyFont="1" applyBorder="1" applyAlignment="1">
      <alignment horizontal="center" vertical="center" wrapText="1"/>
    </xf>
    <xf numFmtId="0" fontId="0" fillId="3" borderId="32" xfId="0" applyNumberFormat="1" applyFont="1" applyFill="1" applyBorder="1" applyAlignment="1" applyProtection="1">
      <alignment horizontal="center" vertical="center"/>
      <protection/>
    </xf>
    <xf numFmtId="168" fontId="0" fillId="0" borderId="32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168" fontId="0" fillId="0" borderId="59" xfId="0" applyNumberFormat="1" applyFill="1" applyBorder="1" applyAlignment="1">
      <alignment horizontal="center" vertical="center"/>
    </xf>
    <xf numFmtId="168" fontId="0" fillId="0" borderId="59" xfId="0" applyNumberFormat="1" applyBorder="1" applyAlignment="1">
      <alignment horizontal="center" vertical="center"/>
    </xf>
    <xf numFmtId="168" fontId="0" fillId="0" borderId="60" xfId="0" applyNumberFormat="1" applyFont="1" applyBorder="1" applyAlignment="1">
      <alignment horizontal="center" vertical="center" wrapText="1"/>
    </xf>
    <xf numFmtId="0" fontId="0" fillId="3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 wrapText="1"/>
    </xf>
    <xf numFmtId="168" fontId="0" fillId="0" borderId="60" xfId="0" applyNumberFormat="1" applyFill="1" applyBorder="1" applyAlignment="1">
      <alignment horizontal="center" vertical="center"/>
    </xf>
    <xf numFmtId="2" fontId="0" fillId="0" borderId="60" xfId="0" applyNumberForma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 wrapText="1"/>
    </xf>
    <xf numFmtId="168" fontId="0" fillId="0" borderId="61" xfId="0" applyNumberFormat="1" applyFill="1" applyBorder="1" applyAlignment="1">
      <alignment horizontal="center" vertical="center"/>
    </xf>
    <xf numFmtId="168" fontId="0" fillId="0" borderId="61" xfId="0" applyNumberFormat="1" applyBorder="1" applyAlignment="1">
      <alignment horizontal="center" vertical="center"/>
    </xf>
    <xf numFmtId="168" fontId="0" fillId="0" borderId="60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168" fontId="0" fillId="0" borderId="34" xfId="0" applyNumberFormat="1" applyBorder="1" applyAlignment="1">
      <alignment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8" fontId="0" fillId="0" borderId="67" xfId="0" applyNumberFormat="1" applyFont="1" applyBorder="1" applyAlignment="1">
      <alignment horizontal="center" vertical="center" wrapText="1"/>
    </xf>
    <xf numFmtId="168" fontId="0" fillId="0" borderId="68" xfId="0" applyNumberFormat="1" applyFont="1" applyBorder="1" applyAlignment="1">
      <alignment horizontal="center" vertical="center" wrapText="1"/>
    </xf>
    <xf numFmtId="168" fontId="0" fillId="0" borderId="69" xfId="0" applyNumberFormat="1" applyFont="1" applyBorder="1" applyAlignment="1">
      <alignment horizontal="center" vertical="center" wrapText="1"/>
    </xf>
    <xf numFmtId="168" fontId="0" fillId="0" borderId="70" xfId="0" applyNumberFormat="1" applyFont="1" applyBorder="1" applyAlignment="1">
      <alignment horizontal="center" vertical="center" wrapText="1"/>
    </xf>
    <xf numFmtId="0" fontId="0" fillId="6" borderId="6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1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8" fontId="0" fillId="0" borderId="23" xfId="0" applyNumberFormat="1" applyFont="1" applyBorder="1" applyAlignment="1">
      <alignment horizontal="center" vertical="center" wrapText="1"/>
    </xf>
    <xf numFmtId="168" fontId="0" fillId="0" borderId="22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168" fontId="0" fillId="0" borderId="73" xfId="0" applyNumberFormat="1" applyFont="1" applyBorder="1" applyAlignment="1">
      <alignment horizontal="center" vertical="center" wrapText="1"/>
    </xf>
    <xf numFmtId="168" fontId="0" fillId="0" borderId="74" xfId="0" applyNumberFormat="1" applyFont="1" applyBorder="1" applyAlignment="1">
      <alignment horizontal="center" vertical="center" wrapText="1"/>
    </xf>
    <xf numFmtId="168" fontId="0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5" fontId="0" fillId="2" borderId="81" xfId="0" applyNumberFormat="1" applyFont="1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165" fontId="0" fillId="0" borderId="83" xfId="0" applyNumberFormat="1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165" fontId="0" fillId="0" borderId="83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65" fontId="0" fillId="2" borderId="83" xfId="0" applyNumberFormat="1" applyFont="1" applyFill="1" applyBorder="1" applyAlignment="1">
      <alignment horizontal="center" vertical="center" wrapText="1"/>
    </xf>
    <xf numFmtId="165" fontId="0" fillId="6" borderId="84" xfId="0" applyNumberFormat="1" applyFont="1" applyFill="1" applyBorder="1" applyAlignment="1">
      <alignment horizontal="center" vertical="center" wrapText="1"/>
    </xf>
    <xf numFmtId="0" fontId="0" fillId="6" borderId="85" xfId="0" applyFill="1" applyBorder="1" applyAlignment="1">
      <alignment horizontal="center" vertical="center" wrapText="1"/>
    </xf>
    <xf numFmtId="165" fontId="0" fillId="0" borderId="84" xfId="0" applyNumberFormat="1" applyFont="1" applyFill="1" applyBorder="1" applyAlignment="1">
      <alignment horizontal="center" vertical="center" wrapText="1"/>
    </xf>
    <xf numFmtId="165" fontId="0" fillId="0" borderId="85" xfId="0" applyNumberFormat="1" applyFont="1" applyFill="1" applyBorder="1" applyAlignment="1">
      <alignment horizontal="center" vertical="center" wrapText="1"/>
    </xf>
    <xf numFmtId="165" fontId="0" fillId="0" borderId="86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65" fontId="0" fillId="0" borderId="88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165" fontId="0" fillId="0" borderId="89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165" fontId="0" fillId="6" borderId="83" xfId="0" applyNumberFormat="1" applyFont="1" applyFill="1" applyBorder="1" applyAlignment="1">
      <alignment horizontal="center" vertical="center" wrapText="1"/>
    </xf>
    <xf numFmtId="0" fontId="0" fillId="6" borderId="82" xfId="0" applyFont="1" applyFill="1" applyBorder="1" applyAlignment="1">
      <alignment horizontal="center" vertical="center" wrapText="1"/>
    </xf>
    <xf numFmtId="165" fontId="0" fillId="2" borderId="86" xfId="0" applyNumberFormat="1" applyFill="1" applyBorder="1" applyAlignment="1">
      <alignment horizontal="center" vertical="center"/>
    </xf>
    <xf numFmtId="165" fontId="0" fillId="2" borderId="87" xfId="0" applyNumberFormat="1" applyFill="1" applyBorder="1" applyAlignment="1">
      <alignment horizontal="center" vertical="center"/>
    </xf>
    <xf numFmtId="165" fontId="0" fillId="0" borderId="86" xfId="0" applyNumberFormat="1" applyFill="1" applyBorder="1" applyAlignment="1">
      <alignment horizontal="center" vertical="center"/>
    </xf>
    <xf numFmtId="165" fontId="0" fillId="0" borderId="87" xfId="0" applyNumberFormat="1" applyFill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65" fontId="0" fillId="0" borderId="87" xfId="0" applyNumberFormat="1" applyBorder="1" applyAlignment="1">
      <alignment horizontal="center" vertical="center"/>
    </xf>
    <xf numFmtId="165" fontId="0" fillId="0" borderId="91" xfId="0" applyNumberFormat="1" applyFill="1" applyBorder="1" applyAlignment="1">
      <alignment horizontal="center" vertical="center"/>
    </xf>
    <xf numFmtId="165" fontId="0" fillId="0" borderId="92" xfId="0" applyNumberFormat="1" applyFill="1" applyBorder="1" applyAlignment="1">
      <alignment horizontal="center" vertical="center"/>
    </xf>
    <xf numFmtId="165" fontId="0" fillId="0" borderId="93" xfId="0" applyNumberFormat="1" applyFill="1" applyBorder="1" applyAlignment="1">
      <alignment horizontal="center" vertical="center"/>
    </xf>
    <xf numFmtId="165" fontId="0" fillId="0" borderId="93" xfId="0" applyNumberFormat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165" fontId="0" fillId="2" borderId="93" xfId="0" applyNumberFormat="1" applyFill="1" applyBorder="1" applyAlignment="1">
      <alignment horizontal="center" vertical="center"/>
    </xf>
    <xf numFmtId="165" fontId="0" fillId="2" borderId="92" xfId="0" applyNumberFormat="1" applyFill="1" applyBorder="1" applyAlignment="1">
      <alignment horizontal="center" vertical="center"/>
    </xf>
    <xf numFmtId="0" fontId="0" fillId="6" borderId="82" xfId="0" applyFill="1" applyBorder="1" applyAlignment="1">
      <alignment horizontal="center" vertical="center" wrapText="1"/>
    </xf>
    <xf numFmtId="165" fontId="0" fillId="0" borderId="84" xfId="0" applyNumberFormat="1" applyFont="1" applyBorder="1" applyAlignment="1">
      <alignment horizontal="center" vertical="center" wrapText="1"/>
    </xf>
    <xf numFmtId="165" fontId="0" fillId="0" borderId="85" xfId="0" applyNumberFormat="1" applyFont="1" applyBorder="1" applyAlignment="1">
      <alignment horizontal="center" vertical="center" wrapText="1"/>
    </xf>
    <xf numFmtId="165" fontId="0" fillId="2" borderId="84" xfId="0" applyNumberFormat="1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 wrapText="1"/>
    </xf>
    <xf numFmtId="165" fontId="0" fillId="0" borderId="81" xfId="0" applyNumberFormat="1" applyFont="1" applyBorder="1" applyAlignment="1">
      <alignment horizontal="center" vertical="center" wrapText="1"/>
    </xf>
    <xf numFmtId="0" fontId="0" fillId="2" borderId="94" xfId="0" applyFill="1" applyBorder="1" applyAlignment="1">
      <alignment horizontal="center" vertical="center" wrapText="1"/>
    </xf>
    <xf numFmtId="165" fontId="0" fillId="6" borderId="86" xfId="0" applyNumberFormat="1" applyFont="1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165" fontId="0" fillId="0" borderId="81" xfId="0" applyNumberFormat="1" applyFont="1" applyFill="1" applyBorder="1" applyAlignment="1">
      <alignment horizontal="center" vertical="center" wrapText="1"/>
    </xf>
    <xf numFmtId="165" fontId="0" fillId="0" borderId="95" xfId="0" applyNumberFormat="1" applyBorder="1" applyAlignment="1">
      <alignment horizontal="center" vertical="center"/>
    </xf>
    <xf numFmtId="165" fontId="0" fillId="2" borderId="91" xfId="0" applyNumberFormat="1" applyFill="1" applyBorder="1" applyAlignment="1">
      <alignment horizontal="center" vertical="center"/>
    </xf>
    <xf numFmtId="165" fontId="0" fillId="0" borderId="96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65" fontId="0" fillId="2" borderId="96" xfId="0" applyNumberFormat="1" applyFont="1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165" fontId="0" fillId="2" borderId="85" xfId="0" applyNumberFormat="1" applyFont="1" applyFill="1" applyBorder="1" applyAlignment="1">
      <alignment horizontal="center" vertical="center" wrapText="1"/>
    </xf>
    <xf numFmtId="165" fontId="0" fillId="6" borderId="85" xfId="0" applyNumberFormat="1" applyFont="1" applyFill="1" applyBorder="1" applyAlignment="1">
      <alignment horizontal="center" vertical="center" wrapText="1"/>
    </xf>
    <xf numFmtId="165" fontId="0" fillId="0" borderId="91" xfId="0" applyNumberFormat="1" applyBorder="1" applyAlignment="1">
      <alignment horizontal="center" vertical="center"/>
    </xf>
    <xf numFmtId="165" fontId="0" fillId="6" borderId="89" xfId="0" applyNumberFormat="1" applyFont="1" applyFill="1" applyBorder="1" applyAlignment="1">
      <alignment horizontal="center" vertical="center" wrapText="1"/>
    </xf>
    <xf numFmtId="0" fontId="0" fillId="6" borderId="90" xfId="0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165" fontId="0" fillId="6" borderId="81" xfId="0" applyNumberFormat="1" applyFont="1" applyFill="1" applyBorder="1" applyAlignment="1">
      <alignment horizontal="center" vertical="center" wrapText="1"/>
    </xf>
    <xf numFmtId="165" fontId="0" fillId="0" borderId="88" xfId="0" applyNumberFormat="1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165" fontId="0" fillId="0" borderId="98" xfId="0" applyNumberFormat="1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0" fillId="0" borderId="84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165" fontId="0" fillId="0" borderId="100" xfId="0" applyNumberFormat="1" applyBorder="1" applyAlignment="1">
      <alignment horizontal="center" vertical="center"/>
    </xf>
    <xf numFmtId="165" fontId="0" fillId="0" borderId="101" xfId="0" applyNumberForma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5" fontId="0" fillId="0" borderId="102" xfId="0" applyNumberFormat="1" applyFont="1" applyFill="1" applyBorder="1" applyAlignment="1">
      <alignment horizontal="center" vertical="center" wrapText="1"/>
    </xf>
    <xf numFmtId="165" fontId="0" fillId="2" borderId="89" xfId="0" applyNumberFormat="1" applyFont="1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165" fontId="0" fillId="0" borderId="86" xfId="0" applyNumberFormat="1" applyBorder="1" applyAlignment="1">
      <alignment vertical="center"/>
    </xf>
    <xf numFmtId="0" fontId="0" fillId="0" borderId="8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FF00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851562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28125" style="15" customWidth="1"/>
    <col min="30" max="30" width="9.421875" style="16" customWidth="1"/>
    <col min="31" max="31" width="11.28125" style="15" customWidth="1"/>
    <col min="32" max="32" width="70.7109375" style="1" customWidth="1"/>
    <col min="33" max="33" width="5.57421875" style="0" hidden="1" customWidth="1"/>
  </cols>
  <sheetData>
    <row r="1" spans="1:33" s="2" customFormat="1" ht="26.25" thickBot="1">
      <c r="A1" s="25">
        <v>40909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40909</v>
      </c>
      <c r="AC1" s="108" t="s">
        <v>12</v>
      </c>
      <c r="AD1" s="109" t="s">
        <v>13</v>
      </c>
      <c r="AE1" s="108" t="s">
        <v>14</v>
      </c>
      <c r="AF1" s="110" t="s">
        <v>30</v>
      </c>
      <c r="AG1" s="106">
        <v>0</v>
      </c>
    </row>
    <row r="2" spans="1:33" s="9" customFormat="1" ht="24.75" customHeight="1">
      <c r="A2" s="250">
        <f>A1</f>
        <v>40909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>
        <f aca="true" t="shared" si="1" ref="H2:H33">IF($G2="CONGNET",$X2,"")</f>
      </c>
      <c r="I2" s="7">
        <f>IF(G2="CONGNET",F2,"")</f>
      </c>
      <c r="J2" s="8" t="e">
        <f>IF(#REF!="CONGNET",#REF!,"")</f>
        <v>#REF!</v>
      </c>
      <c r="K2" s="8"/>
      <c r="L2" s="10">
        <f aca="true" t="shared" si="2" ref="L2:L33">IF($G2="DOSSEVILLE",$X2,"")</f>
      </c>
      <c r="M2" s="10">
        <f>IF(G2="DOSSEVILLE",F2,"")</f>
      </c>
      <c r="N2" s="8" t="e">
        <f>IF(#REF!="DOSSEVILLE",#REF!,"")</f>
        <v>#REF!</v>
      </c>
      <c r="O2" s="10"/>
      <c r="P2" s="10">
        <f aca="true" t="shared" si="3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>IF($G2="MARAIS",$X2,"")</f>
      </c>
      <c r="U2" s="7">
        <f>IF($G2="MARAIS",$F2,"")</f>
      </c>
      <c r="V2" s="79" t="e">
        <f>IF(#REF!="MARAIS",#REF!,"")</f>
        <v>#REF!</v>
      </c>
      <c r="W2" s="17"/>
      <c r="X2" s="11">
        <f aca="true" t="shared" si="4" ref="X2:X33">TIMEVALUE(TEXT(E2,"h:mm"))</f>
        <v>0</v>
      </c>
      <c r="Y2" s="12" t="s">
        <v>4</v>
      </c>
      <c r="Z2" s="11">
        <f aca="true" t="shared" si="5" ref="Z2:Z33">X2</f>
        <v>0</v>
      </c>
      <c r="AA2" s="11">
        <f aca="true" t="shared" si="6" ref="AA2:AA33">Z2</f>
        <v>0</v>
      </c>
      <c r="AB2" s="231">
        <f>A2</f>
        <v>40909</v>
      </c>
      <c r="AC2" s="18">
        <v>0</v>
      </c>
      <c r="AD2" s="31">
        <v>52</v>
      </c>
      <c r="AE2" s="18">
        <v>0.2916666666666667</v>
      </c>
      <c r="AF2" s="173" t="s">
        <v>24</v>
      </c>
      <c r="AG2" s="86">
        <v>0.020833333333333332</v>
      </c>
    </row>
    <row r="3" spans="1:33" s="9" customFormat="1" ht="24.75" customHeight="1">
      <c r="A3" s="251"/>
      <c r="B3" s="37"/>
      <c r="C3" s="37"/>
      <c r="D3" s="41"/>
      <c r="E3" s="5">
        <f t="shared" si="0"/>
        <v>24</v>
      </c>
      <c r="F3" s="5">
        <v>0.125</v>
      </c>
      <c r="G3" s="6"/>
      <c r="H3" s="13">
        <f t="shared" si="1"/>
      </c>
      <c r="I3" s="13">
        <f aca="true" t="shared" si="7" ref="I3:I63">IF(G3="CONGNET",F3,"")</f>
      </c>
      <c r="J3" s="14" t="e">
        <f>IF(#REF!="CONGNET",#REF!,"")</f>
        <v>#REF!</v>
      </c>
      <c r="K3" s="14"/>
      <c r="L3" s="13">
        <f t="shared" si="2"/>
      </c>
      <c r="M3" s="13">
        <f aca="true" t="shared" si="8" ref="M3:M63">IF(G3="DOSSEVILLE",F3,"")</f>
      </c>
      <c r="N3" s="104" t="e">
        <f>IF(#REF!="DOSSEVILLE",#REF!,"")</f>
        <v>#REF!</v>
      </c>
      <c r="O3" s="13"/>
      <c r="P3" s="13">
        <f t="shared" si="3"/>
      </c>
      <c r="Q3" s="52">
        <f aca="true" t="shared" si="9" ref="Q3:Q63">IF(G3="GOUEDARD",F3,"")</f>
      </c>
      <c r="R3" s="104" t="e">
        <f>IF(#REF!="GOUEDARD",#REF!,"")</f>
        <v>#REF!</v>
      </c>
      <c r="S3" s="73"/>
      <c r="T3" s="77">
        <f aca="true" t="shared" si="10" ref="T3:T63">IF($G3="MARAIS",$X3,"")</f>
      </c>
      <c r="U3" s="77">
        <f aca="true" t="shared" si="11" ref="U3:U63">IF($G3="MARAIS",$F3,"")</f>
      </c>
      <c r="V3" s="80" t="e">
        <f>IF(#REF!="MARAIS",#REF!,"")</f>
        <v>#REF!</v>
      </c>
      <c r="W3" s="69"/>
      <c r="X3" s="11">
        <f t="shared" si="4"/>
        <v>0</v>
      </c>
      <c r="Y3" s="9" t="s">
        <v>5</v>
      </c>
      <c r="Z3" s="11">
        <f t="shared" si="5"/>
        <v>0</v>
      </c>
      <c r="AA3" s="11">
        <f t="shared" si="6"/>
        <v>0</v>
      </c>
      <c r="AB3" s="232"/>
      <c r="AC3" s="22">
        <v>0.5208333333333334</v>
      </c>
      <c r="AD3" s="32">
        <v>46</v>
      </c>
      <c r="AE3" s="22">
        <v>0.8125</v>
      </c>
      <c r="AF3" s="174" t="s">
        <v>25</v>
      </c>
      <c r="AG3" s="85">
        <v>0.0416666666666667</v>
      </c>
    </row>
    <row r="4" spans="1:33" s="9" customFormat="1" ht="24.75" customHeight="1">
      <c r="A4" s="250">
        <f>A2+1</f>
        <v>40910</v>
      </c>
      <c r="B4" s="3"/>
      <c r="C4" s="3"/>
      <c r="D4" s="42"/>
      <c r="E4" s="3">
        <f t="shared" si="0"/>
        <v>24</v>
      </c>
      <c r="F4" s="3">
        <v>0</v>
      </c>
      <c r="G4" s="4"/>
      <c r="H4" s="10">
        <f t="shared" si="1"/>
      </c>
      <c r="I4" s="10">
        <f t="shared" si="7"/>
      </c>
      <c r="J4" s="38" t="e">
        <f>IF(#REF!="CONGNET",#REF!,"")</f>
        <v>#REF!</v>
      </c>
      <c r="K4" s="38"/>
      <c r="L4" s="10">
        <f t="shared" si="2"/>
      </c>
      <c r="M4" s="10">
        <f t="shared" si="8"/>
      </c>
      <c r="N4" s="105" t="e">
        <f>IF(#REF!="DOSSEVILLE",#REF!,"")</f>
        <v>#REF!</v>
      </c>
      <c r="O4" s="10"/>
      <c r="P4" s="10">
        <f t="shared" si="3"/>
      </c>
      <c r="Q4" s="51">
        <f t="shared" si="9"/>
      </c>
      <c r="R4" s="105" t="e">
        <f>IF(#REF!="GOUEDARD",#REF!,"")</f>
        <v>#REF!</v>
      </c>
      <c r="S4" s="72"/>
      <c r="T4" s="75">
        <f t="shared" si="10"/>
      </c>
      <c r="U4" s="75">
        <f t="shared" si="11"/>
      </c>
      <c r="V4" s="79" t="e">
        <f>IF(#REF!="MARAIS",#REF!,"")</f>
        <v>#REF!</v>
      </c>
      <c r="W4" s="17"/>
      <c r="X4" s="11">
        <f t="shared" si="4"/>
        <v>0</v>
      </c>
      <c r="Y4" s="9" t="s">
        <v>6</v>
      </c>
      <c r="Z4" s="11">
        <f t="shared" si="5"/>
        <v>0</v>
      </c>
      <c r="AA4" s="11">
        <f t="shared" si="6"/>
        <v>0</v>
      </c>
      <c r="AB4" s="233">
        <f>A4</f>
        <v>40910</v>
      </c>
      <c r="AC4" s="21">
        <v>0.041666666666666664</v>
      </c>
      <c r="AD4" s="29">
        <v>42</v>
      </c>
      <c r="AE4" s="21">
        <v>0.3541666666666667</v>
      </c>
      <c r="AF4" s="175" t="s">
        <v>26</v>
      </c>
      <c r="AG4" s="86">
        <v>0.0625</v>
      </c>
    </row>
    <row r="5" spans="1:33" s="9" customFormat="1" ht="24.75" customHeight="1">
      <c r="A5" s="251"/>
      <c r="B5" s="5"/>
      <c r="C5" s="5"/>
      <c r="D5" s="41"/>
      <c r="E5" s="5">
        <f t="shared" si="0"/>
        <v>24</v>
      </c>
      <c r="F5" s="5">
        <v>0.16666666666666666</v>
      </c>
      <c r="G5" s="6"/>
      <c r="H5" s="13">
        <f t="shared" si="1"/>
      </c>
      <c r="I5" s="13">
        <f t="shared" si="7"/>
      </c>
      <c r="J5" s="14" t="e">
        <f>IF(#REF!="CONGNET",#REF!,"")</f>
        <v>#REF!</v>
      </c>
      <c r="K5" s="14"/>
      <c r="L5" s="13">
        <f t="shared" si="2"/>
      </c>
      <c r="M5" s="13">
        <f t="shared" si="8"/>
      </c>
      <c r="N5" s="104" t="e">
        <f>IF(#REF!="DOSSEVILLE",#REF!,"")</f>
        <v>#REF!</v>
      </c>
      <c r="O5" s="13"/>
      <c r="P5" s="13">
        <f t="shared" si="3"/>
      </c>
      <c r="Q5" s="52">
        <f t="shared" si="9"/>
      </c>
      <c r="R5" s="104" t="e">
        <f>IF(#REF!="GOUEDARD",#REF!,"")</f>
        <v>#REF!</v>
      </c>
      <c r="S5" s="73"/>
      <c r="T5" s="76">
        <f t="shared" si="10"/>
      </c>
      <c r="U5" s="76">
        <f t="shared" si="11"/>
      </c>
      <c r="V5" s="81" t="e">
        <f>IF(#REF!="MARAIS",#REF!,"")</f>
        <v>#REF!</v>
      </c>
      <c r="W5" s="20"/>
      <c r="X5" s="11">
        <f t="shared" si="4"/>
        <v>0</v>
      </c>
      <c r="Y5" s="9" t="s">
        <v>17</v>
      </c>
      <c r="Z5" s="11">
        <f t="shared" si="5"/>
        <v>0</v>
      </c>
      <c r="AA5" s="11">
        <f t="shared" si="6"/>
        <v>0</v>
      </c>
      <c r="AB5" s="234"/>
      <c r="AC5" s="22">
        <v>0.5416666666666666</v>
      </c>
      <c r="AD5" s="30">
        <v>38</v>
      </c>
      <c r="AE5" s="22">
        <v>0.8541666666666666</v>
      </c>
      <c r="AF5" s="174" t="s">
        <v>27</v>
      </c>
      <c r="AG5" s="85">
        <v>0.0833333333333333</v>
      </c>
    </row>
    <row r="6" spans="1:33" s="9" customFormat="1" ht="24.75" customHeight="1">
      <c r="A6" s="252">
        <f>A4+1</f>
        <v>40911</v>
      </c>
      <c r="B6" s="3"/>
      <c r="C6" s="3"/>
      <c r="D6" s="42"/>
      <c r="E6" s="3">
        <f t="shared" si="0"/>
        <v>24</v>
      </c>
      <c r="F6" s="3">
        <v>0</v>
      </c>
      <c r="G6" s="4"/>
      <c r="H6" s="10">
        <f t="shared" si="1"/>
      </c>
      <c r="I6" s="10">
        <f t="shared" si="7"/>
      </c>
      <c r="J6" s="38" t="e">
        <f>IF(#REF!="CONGNET",#REF!,"")</f>
        <v>#REF!</v>
      </c>
      <c r="K6" s="38"/>
      <c r="L6" s="10">
        <f t="shared" si="2"/>
      </c>
      <c r="M6" s="10">
        <f t="shared" si="8"/>
      </c>
      <c r="N6" s="105" t="e">
        <f>IF(#REF!="DOSSEVILLE",#REF!,"")</f>
        <v>#REF!</v>
      </c>
      <c r="O6" s="10"/>
      <c r="P6" s="10">
        <f t="shared" si="3"/>
      </c>
      <c r="Q6" s="51">
        <f t="shared" si="9"/>
      </c>
      <c r="R6" s="105" t="e">
        <f>IF(#REF!="GOUEDARD",#REF!,"")</f>
        <v>#REF!</v>
      </c>
      <c r="S6" s="72"/>
      <c r="T6" s="75">
        <f t="shared" si="10"/>
      </c>
      <c r="U6" s="75">
        <f t="shared" si="11"/>
      </c>
      <c r="V6" s="79" t="e">
        <f>IF(#REF!="MARAIS",#REF!,"")</f>
        <v>#REF!</v>
      </c>
      <c r="W6" s="17"/>
      <c r="X6" s="11">
        <f t="shared" si="4"/>
        <v>0</v>
      </c>
      <c r="Z6" s="11">
        <f t="shared" si="5"/>
        <v>0</v>
      </c>
      <c r="AA6" s="11">
        <f t="shared" si="6"/>
        <v>0</v>
      </c>
      <c r="AB6" s="233">
        <f>A6</f>
        <v>40911</v>
      </c>
      <c r="AC6" s="21">
        <v>0.08333333333333333</v>
      </c>
      <c r="AD6" s="29">
        <v>36</v>
      </c>
      <c r="AE6" s="21">
        <v>0.3958333333333333</v>
      </c>
      <c r="AF6" s="176" t="s">
        <v>28</v>
      </c>
      <c r="AG6" s="86">
        <v>0.104166666666667</v>
      </c>
    </row>
    <row r="7" spans="1:33" s="9" customFormat="1" ht="24.75" customHeight="1">
      <c r="A7" s="253"/>
      <c r="B7" s="5"/>
      <c r="C7" s="5"/>
      <c r="D7" s="41"/>
      <c r="E7" s="5">
        <f t="shared" si="0"/>
        <v>24</v>
      </c>
      <c r="F7" s="5">
        <v>0.20833333333333334</v>
      </c>
      <c r="G7" s="6"/>
      <c r="H7" s="13">
        <f t="shared" si="1"/>
      </c>
      <c r="I7" s="13">
        <f t="shared" si="7"/>
      </c>
      <c r="J7" s="14" t="e">
        <f>IF(#REF!="CONGNET",#REF!,"")</f>
        <v>#REF!</v>
      </c>
      <c r="K7" s="14"/>
      <c r="L7" s="13">
        <f t="shared" si="2"/>
      </c>
      <c r="M7" s="13">
        <f t="shared" si="8"/>
      </c>
      <c r="N7" s="103" t="e">
        <f>IF(#REF!="DOSSEVILLE",#REF!,"")</f>
        <v>#REF!</v>
      </c>
      <c r="O7" s="13"/>
      <c r="P7" s="13">
        <f t="shared" si="3"/>
      </c>
      <c r="Q7" s="52">
        <f t="shared" si="9"/>
      </c>
      <c r="R7" s="104" t="e">
        <f>IF(#REF!="GOUEDARD",#REF!,"")</f>
        <v>#REF!</v>
      </c>
      <c r="S7" s="73"/>
      <c r="T7" s="76">
        <f t="shared" si="10"/>
      </c>
      <c r="U7" s="76">
        <f t="shared" si="11"/>
      </c>
      <c r="V7" s="81" t="e">
        <f>IF(#REF!="MARAIS",#REF!,"")</f>
        <v>#REF!</v>
      </c>
      <c r="W7" s="20"/>
      <c r="X7" s="11">
        <f t="shared" si="4"/>
        <v>0</v>
      </c>
      <c r="Z7" s="11">
        <f t="shared" si="5"/>
        <v>0</v>
      </c>
      <c r="AA7" s="11">
        <f t="shared" si="6"/>
        <v>0</v>
      </c>
      <c r="AB7" s="234"/>
      <c r="AC7" s="22">
        <v>0.5833333333333334</v>
      </c>
      <c r="AD7" s="30">
        <v>35</v>
      </c>
      <c r="AE7" s="22">
        <v>0.9166666666666666</v>
      </c>
      <c r="AF7" s="60"/>
      <c r="AG7" s="85">
        <v>0.125</v>
      </c>
    </row>
    <row r="8" spans="1:33" s="9" customFormat="1" ht="24.75" customHeight="1">
      <c r="A8" s="252">
        <f>A6+1</f>
        <v>40912</v>
      </c>
      <c r="B8" s="3"/>
      <c r="C8" s="3"/>
      <c r="D8" s="42"/>
      <c r="E8" s="3">
        <f t="shared" si="0"/>
        <v>24</v>
      </c>
      <c r="F8" s="3">
        <v>0</v>
      </c>
      <c r="G8" s="4"/>
      <c r="H8" s="10">
        <f t="shared" si="1"/>
      </c>
      <c r="I8" s="10">
        <f t="shared" si="7"/>
      </c>
      <c r="J8" s="38" t="e">
        <f>IF(#REF!="CONGNET",#REF!,"")</f>
        <v>#REF!</v>
      </c>
      <c r="K8" s="38"/>
      <c r="L8" s="10">
        <f t="shared" si="2"/>
      </c>
      <c r="M8" s="10">
        <f t="shared" si="8"/>
      </c>
      <c r="N8" s="103" t="e">
        <f>IF(#REF!="DOSSEVILLE",#REF!,"")</f>
        <v>#REF!</v>
      </c>
      <c r="O8" s="10"/>
      <c r="P8" s="10">
        <f t="shared" si="3"/>
      </c>
      <c r="Q8" s="51">
        <f t="shared" si="9"/>
      </c>
      <c r="R8" s="105" t="e">
        <f>IF(#REF!="GOUEDARD",#REF!,"")</f>
        <v>#REF!</v>
      </c>
      <c r="S8" s="72"/>
      <c r="T8" s="75">
        <f t="shared" si="10"/>
      </c>
      <c r="U8" s="75">
        <f t="shared" si="11"/>
      </c>
      <c r="V8" s="79" t="e">
        <f>IF(#REF!="MARAIS",#REF!,"")</f>
        <v>#REF!</v>
      </c>
      <c r="W8" s="17"/>
      <c r="X8" s="11">
        <f t="shared" si="4"/>
        <v>0</v>
      </c>
      <c r="Z8" s="11">
        <f t="shared" si="5"/>
        <v>0</v>
      </c>
      <c r="AA8" s="11">
        <f t="shared" si="6"/>
        <v>0</v>
      </c>
      <c r="AB8" s="233">
        <f>A8</f>
        <v>40912</v>
      </c>
      <c r="AC8" s="21">
        <v>0.125</v>
      </c>
      <c r="AD8" s="29">
        <v>36</v>
      </c>
      <c r="AE8" s="21">
        <v>0.4375</v>
      </c>
      <c r="AF8" s="229" t="s">
        <v>29</v>
      </c>
      <c r="AG8" s="86">
        <v>0.145833333333333</v>
      </c>
    </row>
    <row r="9" spans="1:33" s="9" customFormat="1" ht="24.75" customHeight="1">
      <c r="A9" s="253"/>
      <c r="B9" s="5"/>
      <c r="C9" s="5"/>
      <c r="D9" s="41"/>
      <c r="E9" s="5">
        <f t="shared" si="0"/>
        <v>24</v>
      </c>
      <c r="F9" s="5">
        <v>0.25</v>
      </c>
      <c r="G9" s="6"/>
      <c r="H9" s="13">
        <f t="shared" si="1"/>
      </c>
      <c r="I9" s="13">
        <f t="shared" si="7"/>
      </c>
      <c r="J9" s="14" t="e">
        <f>IF(#REF!="CONGNET",#REF!,"")</f>
        <v>#REF!</v>
      </c>
      <c r="K9" s="14"/>
      <c r="L9" s="13">
        <f t="shared" si="2"/>
      </c>
      <c r="M9" s="13">
        <f t="shared" si="8"/>
      </c>
      <c r="N9" s="103" t="e">
        <f>IF(#REF!="DOSSEVILLE",#REF!,"")</f>
        <v>#REF!</v>
      </c>
      <c r="O9" s="13"/>
      <c r="P9" s="13">
        <f t="shared" si="3"/>
      </c>
      <c r="Q9" s="52">
        <f t="shared" si="9"/>
      </c>
      <c r="R9" s="104" t="e">
        <f>IF(#REF!="GOUEDARD",#REF!,"")</f>
        <v>#REF!</v>
      </c>
      <c r="S9" s="73"/>
      <c r="T9" s="76">
        <f t="shared" si="10"/>
      </c>
      <c r="U9" s="76">
        <f t="shared" si="11"/>
      </c>
      <c r="V9" s="81" t="e">
        <f>IF(#REF!="MARAIS",#REF!,"")</f>
        <v>#REF!</v>
      </c>
      <c r="W9" s="20"/>
      <c r="X9" s="11">
        <f t="shared" si="4"/>
        <v>0</v>
      </c>
      <c r="Z9" s="11">
        <f t="shared" si="5"/>
        <v>0</v>
      </c>
      <c r="AA9" s="11">
        <f t="shared" si="6"/>
        <v>0</v>
      </c>
      <c r="AB9" s="234"/>
      <c r="AC9" s="22">
        <v>0.6458333333333334</v>
      </c>
      <c r="AD9" s="30">
        <v>39</v>
      </c>
      <c r="AE9" s="22">
        <v>0.9583333333333334</v>
      </c>
      <c r="AF9" s="230"/>
      <c r="AG9" s="85">
        <v>0.166666666666667</v>
      </c>
    </row>
    <row r="10" spans="1:33" s="9" customFormat="1" ht="24.75" customHeight="1">
      <c r="A10" s="254">
        <f>A8+1</f>
        <v>40913</v>
      </c>
      <c r="B10" s="3"/>
      <c r="C10" s="3"/>
      <c r="D10" s="42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7"/>
      </c>
      <c r="J10" s="38" t="e">
        <f>IF(#REF!="CONGNET",#REF!,"")</f>
        <v>#REF!</v>
      </c>
      <c r="K10" s="38"/>
      <c r="L10" s="10">
        <f t="shared" si="2"/>
      </c>
      <c r="M10" s="10">
        <f t="shared" si="8"/>
      </c>
      <c r="N10" s="103" t="e">
        <f>IF(#REF!="DOSSEVILLE",#REF!,"")</f>
        <v>#REF!</v>
      </c>
      <c r="O10" s="10"/>
      <c r="P10" s="10">
        <f t="shared" si="3"/>
      </c>
      <c r="Q10" s="51">
        <f t="shared" si="9"/>
      </c>
      <c r="R10" s="105" t="e">
        <f>IF(#REF!="GOUEDARD",#REF!,"")</f>
        <v>#REF!</v>
      </c>
      <c r="S10" s="72"/>
      <c r="T10" s="75">
        <f t="shared" si="10"/>
      </c>
      <c r="U10" s="75">
        <f t="shared" si="11"/>
      </c>
      <c r="V10" s="79" t="e">
        <f>IF(#REF!="MARAIS",#REF!,"")</f>
        <v>#REF!</v>
      </c>
      <c r="W10" s="17"/>
      <c r="X10" s="11">
        <f t="shared" si="4"/>
        <v>0</v>
      </c>
      <c r="Z10" s="11">
        <f t="shared" si="5"/>
        <v>0</v>
      </c>
      <c r="AA10" s="11">
        <f t="shared" si="6"/>
        <v>0</v>
      </c>
      <c r="AB10" s="235">
        <f>A10</f>
        <v>40913</v>
      </c>
      <c r="AC10" s="21">
        <v>0.16666666666666666</v>
      </c>
      <c r="AD10" s="29">
        <v>42</v>
      </c>
      <c r="AE10" s="21">
        <v>0.5</v>
      </c>
      <c r="AF10" s="59"/>
      <c r="AG10" s="86">
        <v>0.1875</v>
      </c>
    </row>
    <row r="11" spans="1:33" s="9" customFormat="1" ht="24.75" customHeight="1">
      <c r="A11" s="255"/>
      <c r="B11" s="5"/>
      <c r="C11" s="5"/>
      <c r="D11" s="41"/>
      <c r="E11" s="5">
        <f t="shared" si="0"/>
        <v>24</v>
      </c>
      <c r="F11" s="5">
        <v>0.2708333333333333</v>
      </c>
      <c r="G11" s="6"/>
      <c r="H11" s="13">
        <f t="shared" si="1"/>
      </c>
      <c r="I11" s="13">
        <f t="shared" si="7"/>
      </c>
      <c r="J11" s="14" t="e">
        <f>IF(#REF!="CONGNET",#REF!,"")</f>
        <v>#REF!</v>
      </c>
      <c r="K11" s="14"/>
      <c r="L11" s="13">
        <f t="shared" si="2"/>
      </c>
      <c r="M11" s="13">
        <f t="shared" si="8"/>
      </c>
      <c r="N11" s="104" t="e">
        <f>IF(#REF!="DOSSEVILLE",#REF!,"")</f>
        <v>#REF!</v>
      </c>
      <c r="O11" s="13"/>
      <c r="P11" s="13">
        <f t="shared" si="3"/>
      </c>
      <c r="Q11" s="52">
        <f t="shared" si="9"/>
      </c>
      <c r="R11" s="104" t="e">
        <f>IF(#REF!="GOUEDARD",#REF!,"")</f>
        <v>#REF!</v>
      </c>
      <c r="S11" s="73"/>
      <c r="T11" s="76">
        <f t="shared" si="10"/>
      </c>
      <c r="U11" s="76">
        <f t="shared" si="11"/>
      </c>
      <c r="V11" s="81" t="e">
        <f>IF(#REF!="MARAIS",#REF!,"")</f>
        <v>#REF!</v>
      </c>
      <c r="W11" s="20"/>
      <c r="X11" s="11">
        <f t="shared" si="4"/>
        <v>0</v>
      </c>
      <c r="Z11" s="11">
        <f t="shared" si="5"/>
        <v>0</v>
      </c>
      <c r="AA11" s="11">
        <f t="shared" si="6"/>
        <v>0</v>
      </c>
      <c r="AB11" s="236"/>
      <c r="AC11" s="22">
        <v>0.7083333333333334</v>
      </c>
      <c r="AD11" s="30">
        <v>46</v>
      </c>
      <c r="AE11" s="22">
        <v>0.020833333333333332</v>
      </c>
      <c r="AF11" s="58"/>
      <c r="AG11" s="85">
        <v>0.208333333333333</v>
      </c>
    </row>
    <row r="12" spans="1:33" s="9" customFormat="1" ht="24.75" customHeight="1">
      <c r="A12" s="254">
        <f>A10+1</f>
        <v>40914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7"/>
      </c>
      <c r="J12" s="38" t="e">
        <f>IF(#REF!="CONGNET",#REF!,"")</f>
        <v>#REF!</v>
      </c>
      <c r="K12" s="38"/>
      <c r="L12" s="10">
        <f t="shared" si="2"/>
      </c>
      <c r="M12" s="10">
        <f t="shared" si="8"/>
      </c>
      <c r="N12" s="105" t="e">
        <f>IF(#REF!="DOSSEVILLE",#REF!,"")</f>
        <v>#REF!</v>
      </c>
      <c r="O12" s="10"/>
      <c r="P12" s="10">
        <f t="shared" si="3"/>
      </c>
      <c r="Q12" s="51">
        <f t="shared" si="9"/>
      </c>
      <c r="R12" s="105" t="e">
        <f>IF(#REF!="GOUEDARD",#REF!,"")</f>
        <v>#REF!</v>
      </c>
      <c r="S12" s="72"/>
      <c r="T12" s="75">
        <f t="shared" si="10"/>
      </c>
      <c r="U12" s="75">
        <f t="shared" si="11"/>
      </c>
      <c r="V12" s="79" t="e">
        <f>IF(#REF!="MARAIS",#REF!,"")</f>
        <v>#REF!</v>
      </c>
      <c r="W12" s="17"/>
      <c r="X12" s="11">
        <f t="shared" si="4"/>
        <v>0</v>
      </c>
      <c r="Z12" s="11">
        <f t="shared" si="5"/>
        <v>0</v>
      </c>
      <c r="AA12" s="11">
        <f t="shared" si="6"/>
        <v>0</v>
      </c>
      <c r="AB12" s="235">
        <f>A12</f>
        <v>40914</v>
      </c>
      <c r="AC12" s="21">
        <v>0.20833333333333334</v>
      </c>
      <c r="AD12" s="29">
        <v>51</v>
      </c>
      <c r="AE12" s="21">
        <v>0.5208333333333334</v>
      </c>
      <c r="AF12" s="61"/>
      <c r="AG12" s="86">
        <v>0.229166666666667</v>
      </c>
    </row>
    <row r="13" spans="1:33" s="9" customFormat="1" ht="24.75" customHeight="1">
      <c r="A13" s="255"/>
      <c r="B13" s="5"/>
      <c r="C13" s="5"/>
      <c r="D13" s="41"/>
      <c r="E13" s="5">
        <f t="shared" si="0"/>
        <v>24</v>
      </c>
      <c r="F13" s="5">
        <v>0.2916666666666667</v>
      </c>
      <c r="G13" s="6"/>
      <c r="H13" s="13">
        <f t="shared" si="1"/>
      </c>
      <c r="I13" s="13">
        <f t="shared" si="7"/>
      </c>
      <c r="J13" s="14" t="e">
        <f>IF(#REF!="CONGNET",#REF!,"")</f>
        <v>#REF!</v>
      </c>
      <c r="K13" s="14"/>
      <c r="L13" s="13">
        <f t="shared" si="2"/>
      </c>
      <c r="M13" s="13">
        <f t="shared" si="8"/>
      </c>
      <c r="N13" s="104" t="e">
        <f>IF(#REF!="DOSSEVILLE",#REF!,"")</f>
        <v>#REF!</v>
      </c>
      <c r="O13" s="13"/>
      <c r="P13" s="13">
        <f t="shared" si="3"/>
      </c>
      <c r="Q13" s="52">
        <f t="shared" si="9"/>
      </c>
      <c r="R13" s="104" t="e">
        <f>IF(#REF!="GOUEDARD",#REF!,"")</f>
        <v>#REF!</v>
      </c>
      <c r="S13" s="73"/>
      <c r="T13" s="76">
        <f t="shared" si="10"/>
      </c>
      <c r="U13" s="76">
        <f t="shared" si="11"/>
      </c>
      <c r="V13" s="81" t="e">
        <f>IF(#REF!="MARAIS",#REF!,"")</f>
        <v>#REF!</v>
      </c>
      <c r="W13" s="20"/>
      <c r="X13" s="11">
        <f t="shared" si="4"/>
        <v>0</v>
      </c>
      <c r="Z13" s="11">
        <f t="shared" si="5"/>
        <v>0</v>
      </c>
      <c r="AA13" s="11">
        <f t="shared" si="6"/>
        <v>0</v>
      </c>
      <c r="AB13" s="236"/>
      <c r="AC13" s="22">
        <v>0.75</v>
      </c>
      <c r="AD13" s="30">
        <v>56</v>
      </c>
      <c r="AE13" s="22">
        <v>0.0625</v>
      </c>
      <c r="AF13" s="82"/>
      <c r="AG13" s="85">
        <v>0.25</v>
      </c>
    </row>
    <row r="14" spans="1:33" s="9" customFormat="1" ht="24.75" customHeight="1">
      <c r="A14" s="254">
        <f>A12+1</f>
        <v>40915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>
        <f t="shared" si="7"/>
      </c>
      <c r="J14" s="38" t="e">
        <f>IF(#REF!="CONGNET",#REF!,"")</f>
        <v>#REF!</v>
      </c>
      <c r="K14" s="38"/>
      <c r="L14" s="10">
        <f t="shared" si="2"/>
      </c>
      <c r="M14" s="10">
        <f t="shared" si="8"/>
      </c>
      <c r="N14" s="105" t="e">
        <f>IF(#REF!="DOSSEVILLE",#REF!,"")</f>
        <v>#REF!</v>
      </c>
      <c r="O14" s="10"/>
      <c r="P14" s="10">
        <f t="shared" si="3"/>
      </c>
      <c r="Q14" s="51">
        <f t="shared" si="9"/>
      </c>
      <c r="R14" s="105" t="e">
        <f>IF(#REF!="GOUEDARD",#REF!,"")</f>
        <v>#REF!</v>
      </c>
      <c r="S14" s="72"/>
      <c r="T14" s="75">
        <f t="shared" si="10"/>
      </c>
      <c r="U14" s="75">
        <f t="shared" si="11"/>
      </c>
      <c r="V14" s="79" t="e">
        <f>IF(#REF!="MARAIS",#REF!,"")</f>
        <v>#REF!</v>
      </c>
      <c r="W14" s="17"/>
      <c r="X14" s="11">
        <f t="shared" si="4"/>
        <v>0</v>
      </c>
      <c r="Z14" s="11">
        <f t="shared" si="5"/>
        <v>0</v>
      </c>
      <c r="AA14" s="11">
        <f t="shared" si="6"/>
        <v>0</v>
      </c>
      <c r="AB14" s="235">
        <f>A14</f>
        <v>40915</v>
      </c>
      <c r="AC14" s="21">
        <v>0.25</v>
      </c>
      <c r="AD14" s="29">
        <v>61</v>
      </c>
      <c r="AE14" s="21">
        <v>0.5625</v>
      </c>
      <c r="AF14" s="59"/>
      <c r="AG14" s="86">
        <v>0.270833333333333</v>
      </c>
    </row>
    <row r="15" spans="1:33" s="9" customFormat="1" ht="24.75" customHeight="1">
      <c r="A15" s="255"/>
      <c r="B15" s="5"/>
      <c r="C15" s="5"/>
      <c r="D15" s="41"/>
      <c r="E15" s="5">
        <f t="shared" si="0"/>
        <v>24</v>
      </c>
      <c r="F15" s="5">
        <v>0.2916666666666667</v>
      </c>
      <c r="G15" s="6"/>
      <c r="H15" s="13">
        <f t="shared" si="1"/>
      </c>
      <c r="I15" s="13">
        <f t="shared" si="7"/>
      </c>
      <c r="J15" s="14" t="e">
        <f>IF(#REF!="CONGNET",#REF!,"")</f>
        <v>#REF!</v>
      </c>
      <c r="K15" s="14"/>
      <c r="L15" s="13">
        <f t="shared" si="2"/>
      </c>
      <c r="M15" s="13">
        <f t="shared" si="8"/>
      </c>
      <c r="N15" s="104" t="e">
        <f>IF(#REF!="DOSSEVILLE",#REF!,"")</f>
        <v>#REF!</v>
      </c>
      <c r="O15" s="13"/>
      <c r="P15" s="13">
        <f t="shared" si="3"/>
      </c>
      <c r="Q15" s="52">
        <f t="shared" si="9"/>
      </c>
      <c r="R15" s="104" t="e">
        <f>IF(#REF!="GOUEDARD",#REF!,"")</f>
        <v>#REF!</v>
      </c>
      <c r="S15" s="73"/>
      <c r="T15" s="76">
        <f t="shared" si="10"/>
      </c>
      <c r="U15" s="76">
        <f t="shared" si="11"/>
      </c>
      <c r="V15" s="81" t="e">
        <f>IF(#REF!="MARAIS",#REF!,"")</f>
        <v>#REF!</v>
      </c>
      <c r="W15" s="20"/>
      <c r="X15" s="11">
        <f t="shared" si="4"/>
        <v>0</v>
      </c>
      <c r="Z15" s="11">
        <f t="shared" si="5"/>
        <v>0</v>
      </c>
      <c r="AA15" s="11">
        <f t="shared" si="6"/>
        <v>0</v>
      </c>
      <c r="AB15" s="236"/>
      <c r="AC15" s="22">
        <v>0.7708333333333334</v>
      </c>
      <c r="AD15" s="30">
        <v>66</v>
      </c>
      <c r="AE15" s="22">
        <v>0.0625</v>
      </c>
      <c r="AF15" s="58"/>
      <c r="AG15" s="85">
        <v>0.291666666666667</v>
      </c>
    </row>
    <row r="16" spans="1:33" s="9" customFormat="1" ht="24.75" customHeight="1">
      <c r="A16" s="254">
        <f>A14+1</f>
        <v>40916</v>
      </c>
      <c r="B16" s="3"/>
      <c r="C16" s="3"/>
      <c r="D16" s="42"/>
      <c r="E16" s="3">
        <f t="shared" si="0"/>
        <v>24</v>
      </c>
      <c r="F16" s="3">
        <v>0</v>
      </c>
      <c r="G16" s="4"/>
      <c r="H16" s="10">
        <f t="shared" si="1"/>
      </c>
      <c r="I16" s="10">
        <f t="shared" si="7"/>
      </c>
      <c r="J16" s="38" t="e">
        <f>IF(#REF!="CONGNET",#REF!,"")</f>
        <v>#REF!</v>
      </c>
      <c r="K16" s="38"/>
      <c r="L16" s="10">
        <f t="shared" si="2"/>
      </c>
      <c r="M16" s="10">
        <f t="shared" si="8"/>
      </c>
      <c r="N16" s="105" t="e">
        <f>IF(#REF!="DOSSEVILLE",#REF!,"")</f>
        <v>#REF!</v>
      </c>
      <c r="O16" s="10"/>
      <c r="P16" s="10">
        <f t="shared" si="3"/>
      </c>
      <c r="Q16" s="51">
        <f t="shared" si="9"/>
      </c>
      <c r="R16" s="105" t="e">
        <f>IF(#REF!="GOUEDARD",#REF!,"")</f>
        <v>#REF!</v>
      </c>
      <c r="S16" s="72"/>
      <c r="T16" s="75">
        <f t="shared" si="10"/>
      </c>
      <c r="U16" s="75">
        <f t="shared" si="11"/>
      </c>
      <c r="V16" s="79" t="e">
        <f>IF(#REF!="MARAIS",#REF!,"")</f>
        <v>#REF!</v>
      </c>
      <c r="W16" s="17"/>
      <c r="X16" s="11">
        <f t="shared" si="4"/>
        <v>0</v>
      </c>
      <c r="Z16" s="11">
        <f t="shared" si="5"/>
        <v>0</v>
      </c>
      <c r="AA16" s="11">
        <f t="shared" si="6"/>
        <v>0</v>
      </c>
      <c r="AB16" s="237">
        <f>A16</f>
        <v>40916</v>
      </c>
      <c r="AC16" s="21">
        <v>0.2708333333333333</v>
      </c>
      <c r="AD16" s="29">
        <v>71</v>
      </c>
      <c r="AE16" s="21">
        <v>0.5833333333333334</v>
      </c>
      <c r="AF16" s="59"/>
      <c r="AG16" s="86">
        <v>0.3125</v>
      </c>
    </row>
    <row r="17" spans="1:33" s="9" customFormat="1" ht="24.75" customHeight="1">
      <c r="A17" s="255"/>
      <c r="B17" s="5"/>
      <c r="C17" s="5"/>
      <c r="D17" s="41"/>
      <c r="E17" s="5">
        <f t="shared" si="0"/>
        <v>24</v>
      </c>
      <c r="F17" s="5">
        <v>0.2916666666666667</v>
      </c>
      <c r="G17" s="6"/>
      <c r="H17" s="13">
        <f t="shared" si="1"/>
      </c>
      <c r="I17" s="13">
        <f t="shared" si="7"/>
      </c>
      <c r="J17" s="14" t="e">
        <f>IF(#REF!="CONGNET",#REF!,"")</f>
        <v>#REF!</v>
      </c>
      <c r="K17" s="14"/>
      <c r="L17" s="13">
        <f t="shared" si="2"/>
      </c>
      <c r="M17" s="13">
        <f t="shared" si="8"/>
      </c>
      <c r="N17" s="104" t="e">
        <f>IF(#REF!="DOSSEVILLE",#REF!,"")</f>
        <v>#REF!</v>
      </c>
      <c r="O17" s="13"/>
      <c r="P17" s="13">
        <f t="shared" si="3"/>
      </c>
      <c r="Q17" s="52">
        <f t="shared" si="9"/>
      </c>
      <c r="R17" s="104" t="e">
        <f>IF(#REF!="GOUEDARD",#REF!,"")</f>
        <v>#REF!</v>
      </c>
      <c r="S17" s="73"/>
      <c r="T17" s="76">
        <f t="shared" si="10"/>
      </c>
      <c r="U17" s="76">
        <f t="shared" si="11"/>
      </c>
      <c r="V17" s="81" t="e">
        <f>IF(#REF!="MARAIS",#REF!,"")</f>
        <v>#REF!</v>
      </c>
      <c r="W17" s="20"/>
      <c r="X17" s="11">
        <f t="shared" si="4"/>
        <v>0</v>
      </c>
      <c r="Z17" s="11">
        <f t="shared" si="5"/>
        <v>0</v>
      </c>
      <c r="AA17" s="11">
        <f t="shared" si="6"/>
        <v>0</v>
      </c>
      <c r="AB17" s="232"/>
      <c r="AC17" s="22">
        <v>0.7916666666666666</v>
      </c>
      <c r="AD17" s="30">
        <v>75</v>
      </c>
      <c r="AE17" s="22">
        <v>0.08333333333333333</v>
      </c>
      <c r="AF17" s="58"/>
      <c r="AG17" s="85">
        <v>0.333333333333333</v>
      </c>
    </row>
    <row r="18" spans="1:33" s="9" customFormat="1" ht="24.75" customHeight="1">
      <c r="A18" s="250">
        <f>A16+1</f>
        <v>40917</v>
      </c>
      <c r="B18" s="3"/>
      <c r="C18" s="3"/>
      <c r="D18" s="42"/>
      <c r="E18" s="3">
        <f t="shared" si="0"/>
        <v>24</v>
      </c>
      <c r="F18" s="3">
        <v>0</v>
      </c>
      <c r="G18" s="28"/>
      <c r="H18" s="10">
        <f t="shared" si="1"/>
      </c>
      <c r="I18" s="10">
        <f t="shared" si="7"/>
      </c>
      <c r="J18" s="38" t="e">
        <f>IF(#REF!="CONGNET",#REF!,"")</f>
        <v>#REF!</v>
      </c>
      <c r="K18" s="38"/>
      <c r="L18" s="10">
        <f t="shared" si="2"/>
      </c>
      <c r="M18" s="10">
        <f t="shared" si="8"/>
      </c>
      <c r="N18" s="105" t="e">
        <f>IF(#REF!="DOSSEVILLE",#REF!,"")</f>
        <v>#REF!</v>
      </c>
      <c r="O18" s="10"/>
      <c r="P18" s="10">
        <f t="shared" si="3"/>
      </c>
      <c r="Q18" s="51">
        <f t="shared" si="9"/>
      </c>
      <c r="R18" s="105" t="e">
        <f>IF(#REF!="GOUEDARD",#REF!,"")</f>
        <v>#REF!</v>
      </c>
      <c r="S18" s="72"/>
      <c r="T18" s="75">
        <f t="shared" si="10"/>
      </c>
      <c r="U18" s="75">
        <f t="shared" si="11"/>
      </c>
      <c r="V18" s="79" t="e">
        <f>IF(#REF!="MARAIS",#REF!,"")</f>
        <v>#REF!</v>
      </c>
      <c r="W18" s="17"/>
      <c r="X18" s="11">
        <f t="shared" si="4"/>
        <v>0</v>
      </c>
      <c r="Z18" s="11">
        <f t="shared" si="5"/>
        <v>0</v>
      </c>
      <c r="AA18" s="11">
        <f t="shared" si="6"/>
        <v>0</v>
      </c>
      <c r="AB18" s="233">
        <f>A18</f>
        <v>40917</v>
      </c>
      <c r="AC18" s="21">
        <v>0.2916666666666667</v>
      </c>
      <c r="AD18" s="29">
        <v>79</v>
      </c>
      <c r="AE18" s="21">
        <v>0.6041666666666666</v>
      </c>
      <c r="AF18" s="59"/>
      <c r="AG18" s="86">
        <v>0.354166666666667</v>
      </c>
    </row>
    <row r="19" spans="1:33" s="9" customFormat="1" ht="24.75" customHeight="1">
      <c r="A19" s="251"/>
      <c r="B19" s="5"/>
      <c r="C19" s="5"/>
      <c r="D19" s="41"/>
      <c r="E19" s="5">
        <f t="shared" si="0"/>
        <v>24</v>
      </c>
      <c r="F19" s="5">
        <v>0.2916666666666667</v>
      </c>
      <c r="G19" s="36"/>
      <c r="H19" s="13">
        <f t="shared" si="1"/>
      </c>
      <c r="I19" s="13">
        <f t="shared" si="7"/>
      </c>
      <c r="J19" s="14" t="e">
        <f>IF(#REF!="CONGNET",#REF!,"")</f>
        <v>#REF!</v>
      </c>
      <c r="K19" s="14"/>
      <c r="L19" s="13">
        <f t="shared" si="2"/>
      </c>
      <c r="M19" s="13">
        <f t="shared" si="8"/>
      </c>
      <c r="N19" s="104" t="e">
        <f>IF(#REF!="DOSSEVILLE",#REF!,"")</f>
        <v>#REF!</v>
      </c>
      <c r="O19" s="13"/>
      <c r="P19" s="13">
        <f t="shared" si="3"/>
      </c>
      <c r="Q19" s="52">
        <f t="shared" si="9"/>
      </c>
      <c r="R19" s="104" t="e">
        <f>IF(#REF!="GOUEDARD",#REF!,"")</f>
        <v>#REF!</v>
      </c>
      <c r="S19" s="73"/>
      <c r="T19" s="76">
        <f t="shared" si="10"/>
      </c>
      <c r="U19" s="76">
        <f t="shared" si="11"/>
      </c>
      <c r="V19" s="81" t="e">
        <f>IF(#REF!="MARAIS",#REF!,"")</f>
        <v>#REF!</v>
      </c>
      <c r="W19" s="20"/>
      <c r="X19" s="11">
        <f t="shared" si="4"/>
        <v>0</v>
      </c>
      <c r="Z19" s="11">
        <f t="shared" si="5"/>
        <v>0</v>
      </c>
      <c r="AA19" s="11">
        <f t="shared" si="6"/>
        <v>0</v>
      </c>
      <c r="AB19" s="234"/>
      <c r="AC19" s="22">
        <v>0.8125</v>
      </c>
      <c r="AD19" s="30">
        <v>83</v>
      </c>
      <c r="AE19" s="22">
        <v>0.10416666666666667</v>
      </c>
      <c r="AF19" s="58"/>
      <c r="AG19" s="85">
        <v>0.375</v>
      </c>
    </row>
    <row r="20" spans="1:33" s="9" customFormat="1" ht="24.75" customHeight="1">
      <c r="A20" s="252">
        <f>A18+1</f>
        <v>40918</v>
      </c>
      <c r="B20" s="3"/>
      <c r="C20" s="3"/>
      <c r="D20" s="42"/>
      <c r="E20" s="3">
        <f t="shared" si="0"/>
        <v>24</v>
      </c>
      <c r="F20" s="3">
        <v>0</v>
      </c>
      <c r="G20" s="28"/>
      <c r="H20" s="10">
        <f t="shared" si="1"/>
      </c>
      <c r="I20" s="10">
        <f t="shared" si="7"/>
      </c>
      <c r="J20" s="38" t="e">
        <f>IF(#REF!="CONGNET",#REF!,"")</f>
        <v>#REF!</v>
      </c>
      <c r="K20" s="38"/>
      <c r="L20" s="10">
        <f t="shared" si="2"/>
      </c>
      <c r="M20" s="10">
        <f t="shared" si="8"/>
      </c>
      <c r="N20" s="105" t="e">
        <f>IF(#REF!="DOSSEVILLE",#REF!,"")</f>
        <v>#REF!</v>
      </c>
      <c r="O20" s="10"/>
      <c r="P20" s="10">
        <f t="shared" si="3"/>
      </c>
      <c r="Q20" s="51">
        <f t="shared" si="9"/>
      </c>
      <c r="R20" s="105" t="e">
        <f>IF(#REF!="GOUEDARD",#REF!,"")</f>
        <v>#REF!</v>
      </c>
      <c r="S20" s="72"/>
      <c r="T20" s="75">
        <f t="shared" si="10"/>
      </c>
      <c r="U20" s="75">
        <f t="shared" si="11"/>
      </c>
      <c r="V20" s="79" t="e">
        <f>IF(#REF!="MARAIS",#REF!,"")</f>
        <v>#REF!</v>
      </c>
      <c r="W20" s="17"/>
      <c r="X20" s="11">
        <f t="shared" si="4"/>
        <v>0</v>
      </c>
      <c r="Z20" s="11">
        <f t="shared" si="5"/>
        <v>0</v>
      </c>
      <c r="AA20" s="11">
        <f t="shared" si="6"/>
        <v>0</v>
      </c>
      <c r="AB20" s="233">
        <f>A20</f>
        <v>40918</v>
      </c>
      <c r="AC20" s="21">
        <v>0.3333333333333333</v>
      </c>
      <c r="AD20" s="29">
        <v>86</v>
      </c>
      <c r="AE20" s="21">
        <v>0.6458333333333334</v>
      </c>
      <c r="AF20" s="61"/>
      <c r="AG20" s="86">
        <v>0.395833333333333</v>
      </c>
    </row>
    <row r="21" spans="1:33" s="9" customFormat="1" ht="24.75" customHeight="1">
      <c r="A21" s="253"/>
      <c r="B21" s="5"/>
      <c r="C21" s="5"/>
      <c r="D21" s="41"/>
      <c r="E21" s="5">
        <f t="shared" si="0"/>
        <v>24</v>
      </c>
      <c r="F21" s="5">
        <v>0.2708333333333333</v>
      </c>
      <c r="G21" s="36"/>
      <c r="H21" s="13">
        <f t="shared" si="1"/>
      </c>
      <c r="I21" s="13">
        <f t="shared" si="7"/>
      </c>
      <c r="J21" s="14" t="e">
        <f>IF(#REF!="CONGNET",#REF!,"")</f>
        <v>#REF!</v>
      </c>
      <c r="K21" s="14"/>
      <c r="L21" s="13">
        <f t="shared" si="2"/>
      </c>
      <c r="M21" s="13">
        <f t="shared" si="8"/>
      </c>
      <c r="N21" s="104" t="e">
        <f>IF(#REF!="DOSSEVILLE",#REF!,"")</f>
        <v>#REF!</v>
      </c>
      <c r="O21" s="13"/>
      <c r="P21" s="13">
        <f t="shared" si="3"/>
      </c>
      <c r="Q21" s="52">
        <f t="shared" si="9"/>
      </c>
      <c r="R21" s="104" t="e">
        <f>IF(#REF!="GOUEDARD",#REF!,"")</f>
        <v>#REF!</v>
      </c>
      <c r="S21" s="73"/>
      <c r="T21" s="76">
        <f t="shared" si="10"/>
      </c>
      <c r="U21" s="76">
        <f t="shared" si="11"/>
      </c>
      <c r="V21" s="81" t="e">
        <f>IF(#REF!="MARAIS",#REF!,"")</f>
        <v>#REF!</v>
      </c>
      <c r="W21" s="20"/>
      <c r="X21" s="11">
        <f t="shared" si="4"/>
        <v>0</v>
      </c>
      <c r="Z21" s="11">
        <f t="shared" si="5"/>
        <v>0</v>
      </c>
      <c r="AA21" s="11">
        <f t="shared" si="6"/>
        <v>0</v>
      </c>
      <c r="AB21" s="234"/>
      <c r="AC21" s="22">
        <v>0.8541666666666666</v>
      </c>
      <c r="AD21" s="30">
        <v>88</v>
      </c>
      <c r="AE21" s="22">
        <v>0.14583333333333334</v>
      </c>
      <c r="AF21" s="83"/>
      <c r="AG21" s="85">
        <v>0.416666666666667</v>
      </c>
    </row>
    <row r="22" spans="1:33" s="9" customFormat="1" ht="24.75" customHeight="1">
      <c r="A22" s="252">
        <f>A20+1</f>
        <v>40919</v>
      </c>
      <c r="B22" s="3"/>
      <c r="C22" s="3"/>
      <c r="D22" s="42"/>
      <c r="E22" s="3">
        <f t="shared" si="0"/>
        <v>24</v>
      </c>
      <c r="F22" s="3">
        <v>0</v>
      </c>
      <c r="G22" s="4"/>
      <c r="H22" s="10">
        <f t="shared" si="1"/>
      </c>
      <c r="I22" s="10">
        <f t="shared" si="7"/>
      </c>
      <c r="J22" s="38" t="e">
        <f>IF(#REF!="CONGNET",#REF!,"")</f>
        <v>#REF!</v>
      </c>
      <c r="K22" s="38"/>
      <c r="L22" s="10">
        <f t="shared" si="2"/>
      </c>
      <c r="M22" s="10">
        <f t="shared" si="8"/>
      </c>
      <c r="N22" s="105" t="e">
        <f>IF(#REF!="DOSSEVILLE",#REF!,"")</f>
        <v>#REF!</v>
      </c>
      <c r="O22" s="10"/>
      <c r="P22" s="10">
        <f t="shared" si="3"/>
      </c>
      <c r="Q22" s="51">
        <f t="shared" si="9"/>
      </c>
      <c r="R22" s="105" t="e">
        <f>IF(#REF!="GOUEDARD",#REF!,"")</f>
        <v>#REF!</v>
      </c>
      <c r="S22" s="72"/>
      <c r="T22" s="75">
        <f t="shared" si="10"/>
      </c>
      <c r="U22" s="75">
        <f t="shared" si="11"/>
      </c>
      <c r="V22" s="79" t="e">
        <f>IF(#REF!="MARAIS",#REF!,"")</f>
        <v>#REF!</v>
      </c>
      <c r="W22" s="17"/>
      <c r="X22" s="11">
        <f t="shared" si="4"/>
        <v>0</v>
      </c>
      <c r="Z22" s="11">
        <f t="shared" si="5"/>
        <v>0</v>
      </c>
      <c r="AA22" s="11">
        <f t="shared" si="6"/>
        <v>0</v>
      </c>
      <c r="AB22" s="233">
        <f>A22</f>
        <v>40919</v>
      </c>
      <c r="AC22" s="21">
        <v>0.3541666666666667</v>
      </c>
      <c r="AD22" s="29">
        <v>90</v>
      </c>
      <c r="AE22" s="21">
        <v>0.6458333333333334</v>
      </c>
      <c r="AF22" s="61"/>
      <c r="AG22" s="86">
        <v>0.4375</v>
      </c>
    </row>
    <row r="23" spans="1:33" s="9" customFormat="1" ht="21" customHeight="1">
      <c r="A23" s="253"/>
      <c r="B23" s="5"/>
      <c r="C23" s="5"/>
      <c r="D23" s="41"/>
      <c r="E23" s="5">
        <f t="shared" si="0"/>
        <v>24</v>
      </c>
      <c r="F23" s="5">
        <v>0</v>
      </c>
      <c r="G23" s="6"/>
      <c r="H23" s="13">
        <f t="shared" si="1"/>
      </c>
      <c r="I23" s="13">
        <f t="shared" si="7"/>
      </c>
      <c r="J23" s="14" t="e">
        <f>IF(#REF!="CONGNET",#REF!,"")</f>
        <v>#REF!</v>
      </c>
      <c r="K23" s="14"/>
      <c r="L23" s="13">
        <f t="shared" si="2"/>
      </c>
      <c r="M23" s="13">
        <f t="shared" si="8"/>
      </c>
      <c r="N23" s="104" t="e">
        <f>IF(#REF!="DOSSEVILLE",#REF!,"")</f>
        <v>#REF!</v>
      </c>
      <c r="O23" s="13"/>
      <c r="P23" s="13">
        <f t="shared" si="3"/>
      </c>
      <c r="Q23" s="52">
        <f t="shared" si="9"/>
      </c>
      <c r="R23" s="104" t="e">
        <f>IF(#REF!="GOUEDARD",#REF!,"")</f>
        <v>#REF!</v>
      </c>
      <c r="S23" s="73"/>
      <c r="T23" s="76">
        <f t="shared" si="10"/>
      </c>
      <c r="U23" s="76">
        <f t="shared" si="11"/>
      </c>
      <c r="V23" s="81" t="e">
        <f>IF(#REF!="MARAIS",#REF!,"")</f>
        <v>#REF!</v>
      </c>
      <c r="W23" s="20"/>
      <c r="X23" s="11">
        <f t="shared" si="4"/>
        <v>0</v>
      </c>
      <c r="Z23" s="11">
        <f t="shared" si="5"/>
        <v>0</v>
      </c>
      <c r="AA23" s="11">
        <f t="shared" si="6"/>
        <v>0</v>
      </c>
      <c r="AB23" s="234"/>
      <c r="AC23" s="22">
        <v>0.875</v>
      </c>
      <c r="AD23" s="30">
        <v>90</v>
      </c>
      <c r="AE23" s="22">
        <v>0.1875</v>
      </c>
      <c r="AF23" s="83"/>
      <c r="AG23" s="85">
        <v>0.458333333333333</v>
      </c>
    </row>
    <row r="24" spans="1:33" s="9" customFormat="1" ht="24.75" customHeight="1">
      <c r="A24" s="254">
        <f>A22+1</f>
        <v>40920</v>
      </c>
      <c r="B24" s="3"/>
      <c r="C24" s="3"/>
      <c r="D24" s="42"/>
      <c r="E24" s="3">
        <f t="shared" si="0"/>
        <v>24</v>
      </c>
      <c r="F24" s="3">
        <v>0.25</v>
      </c>
      <c r="G24" s="4"/>
      <c r="H24" s="10">
        <f t="shared" si="1"/>
      </c>
      <c r="I24" s="10">
        <f t="shared" si="7"/>
      </c>
      <c r="J24" s="38" t="e">
        <f>IF(#REF!="CONGNET",#REF!,"")</f>
        <v>#REF!</v>
      </c>
      <c r="K24" s="38"/>
      <c r="L24" s="10">
        <f t="shared" si="2"/>
      </c>
      <c r="M24" s="10">
        <f t="shared" si="8"/>
      </c>
      <c r="N24" s="105" t="e">
        <f>IF(#REF!="DOSSEVILLE",#REF!,"")</f>
        <v>#REF!</v>
      </c>
      <c r="O24" s="10"/>
      <c r="P24" s="10">
        <f t="shared" si="3"/>
      </c>
      <c r="Q24" s="51">
        <f t="shared" si="9"/>
      </c>
      <c r="R24" s="105" t="e">
        <f>IF(#REF!="GOUEDARD",#REF!,"")</f>
        <v>#REF!</v>
      </c>
      <c r="S24" s="72"/>
      <c r="T24" s="75">
        <f t="shared" si="10"/>
      </c>
      <c r="U24" s="75">
        <f t="shared" si="11"/>
      </c>
      <c r="V24" s="79" t="e">
        <f>IF(#REF!="MARAIS",#REF!,"")</f>
        <v>#REF!</v>
      </c>
      <c r="W24" s="17"/>
      <c r="X24" s="11">
        <f t="shared" si="4"/>
        <v>0</v>
      </c>
      <c r="Z24" s="11">
        <f t="shared" si="5"/>
        <v>0</v>
      </c>
      <c r="AA24" s="11">
        <f t="shared" si="6"/>
        <v>0</v>
      </c>
      <c r="AB24" s="235">
        <f>A24</f>
        <v>40920</v>
      </c>
      <c r="AC24" s="21">
        <v>0.3958333333333333</v>
      </c>
      <c r="AD24" s="29">
        <v>91</v>
      </c>
      <c r="AE24" s="21">
        <v>0.6875</v>
      </c>
      <c r="AF24" s="61"/>
      <c r="AG24" s="86">
        <v>0.479166666666667</v>
      </c>
    </row>
    <row r="25" spans="1:33" s="9" customFormat="1" ht="24.75" customHeight="1">
      <c r="A25" s="255"/>
      <c r="B25" s="5"/>
      <c r="C25" s="5"/>
      <c r="D25" s="41"/>
      <c r="E25" s="5">
        <f t="shared" si="0"/>
        <v>24</v>
      </c>
      <c r="F25" s="5">
        <v>0</v>
      </c>
      <c r="G25" s="6"/>
      <c r="H25" s="13">
        <f t="shared" si="1"/>
      </c>
      <c r="I25" s="13">
        <f t="shared" si="7"/>
      </c>
      <c r="J25" s="14" t="e">
        <f>IF(#REF!="CONGNET",#REF!,"")</f>
        <v>#REF!</v>
      </c>
      <c r="K25" s="14"/>
      <c r="L25" s="13">
        <f t="shared" si="2"/>
      </c>
      <c r="M25" s="13">
        <f t="shared" si="8"/>
      </c>
      <c r="N25" s="104" t="e">
        <f>IF(#REF!="DOSSEVILLE",#REF!,"")</f>
        <v>#REF!</v>
      </c>
      <c r="O25" s="13"/>
      <c r="P25" s="13">
        <f t="shared" si="3"/>
      </c>
      <c r="Q25" s="52">
        <f t="shared" si="9"/>
      </c>
      <c r="R25" s="104" t="e">
        <f>IF(#REF!="GOUEDARD",#REF!,"")</f>
        <v>#REF!</v>
      </c>
      <c r="S25" s="73"/>
      <c r="T25" s="76">
        <f t="shared" si="10"/>
      </c>
      <c r="U25" s="76">
        <f t="shared" si="11"/>
      </c>
      <c r="V25" s="81" t="e">
        <f>IF(#REF!="MARAIS",#REF!,"")</f>
        <v>#REF!</v>
      </c>
      <c r="W25" s="20"/>
      <c r="X25" s="11">
        <f t="shared" si="4"/>
        <v>0</v>
      </c>
      <c r="Z25" s="11">
        <f t="shared" si="5"/>
        <v>0</v>
      </c>
      <c r="AA25" s="11">
        <f t="shared" si="6"/>
        <v>0</v>
      </c>
      <c r="AB25" s="236"/>
      <c r="AC25" s="22">
        <v>0.8958333333333334</v>
      </c>
      <c r="AD25" s="30">
        <v>91</v>
      </c>
      <c r="AE25" s="22">
        <v>0.20833333333333334</v>
      </c>
      <c r="AF25" s="83"/>
      <c r="AG25" s="85">
        <v>0.5</v>
      </c>
    </row>
    <row r="26" spans="1:33" s="9" customFormat="1" ht="24.75" customHeight="1">
      <c r="A26" s="254">
        <f>A24+1</f>
        <v>40921</v>
      </c>
      <c r="B26" s="3"/>
      <c r="C26" s="3"/>
      <c r="D26" s="42"/>
      <c r="E26" s="3">
        <f t="shared" si="0"/>
        <v>24</v>
      </c>
      <c r="F26" s="3">
        <v>0.20833333333333334</v>
      </c>
      <c r="G26" s="4"/>
      <c r="H26" s="10">
        <f t="shared" si="1"/>
      </c>
      <c r="I26" s="10">
        <f t="shared" si="7"/>
      </c>
      <c r="J26" s="38" t="e">
        <f>IF(#REF!="CONGNET",#REF!,"")</f>
        <v>#REF!</v>
      </c>
      <c r="K26" s="38"/>
      <c r="L26" s="10">
        <f t="shared" si="2"/>
      </c>
      <c r="M26" s="10">
        <f t="shared" si="8"/>
      </c>
      <c r="N26" s="105" t="e">
        <f>IF(#REF!="DOSSEVILLE",#REF!,"")</f>
        <v>#REF!</v>
      </c>
      <c r="O26" s="10"/>
      <c r="P26" s="10">
        <f t="shared" si="3"/>
      </c>
      <c r="Q26" s="51">
        <f t="shared" si="9"/>
      </c>
      <c r="R26" s="105" t="e">
        <f>IF(#REF!="GOUEDARD",#REF!,"")</f>
        <v>#REF!</v>
      </c>
      <c r="S26" s="72"/>
      <c r="T26" s="75">
        <f t="shared" si="10"/>
      </c>
      <c r="U26" s="75">
        <f t="shared" si="11"/>
      </c>
      <c r="V26" s="79" t="e">
        <f>IF(#REF!="MARAIS",#REF!,"")</f>
        <v>#REF!</v>
      </c>
      <c r="W26" s="17"/>
      <c r="X26" s="11">
        <f t="shared" si="4"/>
        <v>0</v>
      </c>
      <c r="Z26" s="11">
        <f t="shared" si="5"/>
        <v>0</v>
      </c>
      <c r="AA26" s="11">
        <f t="shared" si="6"/>
        <v>0</v>
      </c>
      <c r="AB26" s="235">
        <f>A26</f>
        <v>40921</v>
      </c>
      <c r="AC26" s="21">
        <v>0.4166666666666667</v>
      </c>
      <c r="AD26" s="29">
        <v>90</v>
      </c>
      <c r="AE26" s="21">
        <v>0.7291666666666666</v>
      </c>
      <c r="AF26" s="61"/>
      <c r="AG26" s="86">
        <v>0.520833333333333</v>
      </c>
    </row>
    <row r="27" spans="1:33" s="9" customFormat="1" ht="24.75" customHeight="1">
      <c r="A27" s="255"/>
      <c r="B27" s="5"/>
      <c r="C27" s="5"/>
      <c r="D27" s="41"/>
      <c r="E27" s="5">
        <f t="shared" si="0"/>
        <v>24</v>
      </c>
      <c r="F27" s="5">
        <v>0</v>
      </c>
      <c r="G27" s="6"/>
      <c r="H27" s="13">
        <f t="shared" si="1"/>
      </c>
      <c r="I27" s="13">
        <f t="shared" si="7"/>
      </c>
      <c r="J27" s="14" t="e">
        <f>IF(#REF!="CONGNET",#REF!,"")</f>
        <v>#REF!</v>
      </c>
      <c r="K27" s="14"/>
      <c r="L27" s="13">
        <f t="shared" si="2"/>
      </c>
      <c r="M27" s="13">
        <f t="shared" si="8"/>
      </c>
      <c r="N27" s="104" t="e">
        <f>IF(#REF!="DOSSEVILLE",#REF!,"")</f>
        <v>#REF!</v>
      </c>
      <c r="O27" s="13"/>
      <c r="P27" s="13">
        <f t="shared" si="3"/>
      </c>
      <c r="Q27" s="52">
        <f t="shared" si="9"/>
      </c>
      <c r="R27" s="104" t="e">
        <f>IF(#REF!="GOUEDARD",#REF!,"")</f>
        <v>#REF!</v>
      </c>
      <c r="S27" s="73"/>
      <c r="T27" s="76">
        <f t="shared" si="10"/>
      </c>
      <c r="U27" s="76">
        <f t="shared" si="11"/>
      </c>
      <c r="V27" s="81" t="e">
        <f>IF(#REF!="MARAIS",#REF!,"")</f>
        <v>#REF!</v>
      </c>
      <c r="W27" s="20"/>
      <c r="X27" s="11">
        <f t="shared" si="4"/>
        <v>0</v>
      </c>
      <c r="Z27" s="11">
        <f t="shared" si="5"/>
        <v>0</v>
      </c>
      <c r="AA27" s="11">
        <f t="shared" si="6"/>
        <v>0</v>
      </c>
      <c r="AB27" s="236"/>
      <c r="AC27" s="22">
        <v>0.9375</v>
      </c>
      <c r="AD27" s="30">
        <v>89</v>
      </c>
      <c r="AE27" s="22">
        <v>0.22916666666666666</v>
      </c>
      <c r="AF27" s="83"/>
      <c r="AG27" s="85">
        <v>0.541666666666667</v>
      </c>
    </row>
    <row r="28" spans="1:33" s="9" customFormat="1" ht="24.75" customHeight="1">
      <c r="A28" s="254">
        <f>A26+1</f>
        <v>40922</v>
      </c>
      <c r="B28" s="3"/>
      <c r="C28" s="3"/>
      <c r="D28" s="42"/>
      <c r="E28" s="3">
        <f t="shared" si="0"/>
        <v>24</v>
      </c>
      <c r="F28" s="3">
        <v>0.16666666666666666</v>
      </c>
      <c r="G28" s="4"/>
      <c r="H28" s="10">
        <f t="shared" si="1"/>
      </c>
      <c r="I28" s="10">
        <f t="shared" si="7"/>
      </c>
      <c r="J28" s="38" t="e">
        <f>IF(#REF!="CONGNET",#REF!,"")</f>
        <v>#REF!</v>
      </c>
      <c r="K28" s="38"/>
      <c r="L28" s="10">
        <f t="shared" si="2"/>
      </c>
      <c r="M28" s="10">
        <f t="shared" si="8"/>
      </c>
      <c r="N28" s="105" t="e">
        <f>IF(#REF!="DOSSEVILLE",#REF!,"")</f>
        <v>#REF!</v>
      </c>
      <c r="O28" s="10"/>
      <c r="P28" s="10">
        <f t="shared" si="3"/>
      </c>
      <c r="Q28" s="51">
        <f t="shared" si="9"/>
      </c>
      <c r="R28" s="105" t="e">
        <f>IF(#REF!="GOUEDARD",#REF!,"")</f>
        <v>#REF!</v>
      </c>
      <c r="S28" s="72"/>
      <c r="T28" s="75">
        <f t="shared" si="10"/>
      </c>
      <c r="U28" s="75">
        <f t="shared" si="11"/>
      </c>
      <c r="V28" s="79" t="e">
        <f>IF(#REF!="MARAIS",#REF!,"")</f>
        <v>#REF!</v>
      </c>
      <c r="W28" s="17"/>
      <c r="X28" s="11">
        <f t="shared" si="4"/>
        <v>0</v>
      </c>
      <c r="Z28" s="11">
        <f t="shared" si="5"/>
        <v>0</v>
      </c>
      <c r="AA28" s="11">
        <f t="shared" si="6"/>
        <v>0</v>
      </c>
      <c r="AB28" s="235">
        <f>A28</f>
        <v>40922</v>
      </c>
      <c r="AC28" s="21">
        <v>0.4375</v>
      </c>
      <c r="AD28" s="29">
        <v>87</v>
      </c>
      <c r="AE28" s="21">
        <v>0.75</v>
      </c>
      <c r="AF28" s="63"/>
      <c r="AG28" s="86">
        <v>0.5625</v>
      </c>
    </row>
    <row r="29" spans="1:33" s="9" customFormat="1" ht="24.75" customHeight="1">
      <c r="A29" s="255"/>
      <c r="B29" s="5"/>
      <c r="C29" s="5"/>
      <c r="D29" s="41"/>
      <c r="E29" s="5">
        <f t="shared" si="0"/>
        <v>24</v>
      </c>
      <c r="F29" s="5">
        <v>0.020833333333333332</v>
      </c>
      <c r="G29" s="6"/>
      <c r="H29" s="13">
        <f t="shared" si="1"/>
      </c>
      <c r="I29" s="13">
        <f t="shared" si="7"/>
      </c>
      <c r="J29" s="14" t="e">
        <f>IF(#REF!="CONGNET",#REF!,"")</f>
        <v>#REF!</v>
      </c>
      <c r="K29" s="14"/>
      <c r="L29" s="13">
        <f t="shared" si="2"/>
      </c>
      <c r="M29" s="13">
        <f t="shared" si="8"/>
      </c>
      <c r="N29" s="104" t="e">
        <f>IF(#REF!="DOSSEVILLE",#REF!,"")</f>
        <v>#REF!</v>
      </c>
      <c r="O29" s="13"/>
      <c r="P29" s="13">
        <f t="shared" si="3"/>
      </c>
      <c r="Q29" s="52">
        <f t="shared" si="9"/>
      </c>
      <c r="R29" s="104" t="e">
        <f>IF(#REF!="GOUEDARD",#REF!,"")</f>
        <v>#REF!</v>
      </c>
      <c r="S29" s="73"/>
      <c r="T29" s="76">
        <f t="shared" si="10"/>
      </c>
      <c r="U29" s="76">
        <f t="shared" si="11"/>
      </c>
      <c r="V29" s="81" t="e">
        <f>IF(#REF!="MARAIS",#REF!,"")</f>
        <v>#REF!</v>
      </c>
      <c r="W29" s="20"/>
      <c r="X29" s="11">
        <f t="shared" si="4"/>
        <v>0</v>
      </c>
      <c r="Z29" s="11">
        <f t="shared" si="5"/>
        <v>0</v>
      </c>
      <c r="AA29" s="11">
        <f t="shared" si="6"/>
        <v>0</v>
      </c>
      <c r="AB29" s="236"/>
      <c r="AC29" s="22">
        <v>0.9583333333333334</v>
      </c>
      <c r="AD29" s="30">
        <v>84</v>
      </c>
      <c r="AE29" s="22">
        <v>0.25</v>
      </c>
      <c r="AF29" s="62"/>
      <c r="AG29" s="85">
        <v>0.583333333333333</v>
      </c>
    </row>
    <row r="30" spans="1:33" s="9" customFormat="1" ht="24.75" customHeight="1">
      <c r="A30" s="254">
        <f>A28+1</f>
        <v>40923</v>
      </c>
      <c r="B30" s="3"/>
      <c r="C30" s="3"/>
      <c r="D30" s="42"/>
      <c r="E30" s="3">
        <f t="shared" si="0"/>
        <v>24</v>
      </c>
      <c r="F30" s="3">
        <v>0.10416666666666667</v>
      </c>
      <c r="G30" s="28"/>
      <c r="H30" s="10">
        <f t="shared" si="1"/>
      </c>
      <c r="I30" s="10">
        <f t="shared" si="7"/>
      </c>
      <c r="J30" s="38" t="e">
        <f>IF(#REF!="CONGNET",#REF!,"")</f>
        <v>#REF!</v>
      </c>
      <c r="K30" s="38"/>
      <c r="L30" s="10">
        <f t="shared" si="2"/>
      </c>
      <c r="M30" s="10">
        <f t="shared" si="8"/>
      </c>
      <c r="N30" s="105" t="e">
        <f>IF(#REF!="DOSSEVILLE",#REF!,"")</f>
        <v>#REF!</v>
      </c>
      <c r="O30" s="10"/>
      <c r="P30" s="10">
        <f t="shared" si="3"/>
      </c>
      <c r="Q30" s="51">
        <f t="shared" si="9"/>
      </c>
      <c r="R30" s="105" t="e">
        <f>IF(#REF!="GOUEDARD",#REF!,"")</f>
        <v>#REF!</v>
      </c>
      <c r="S30" s="72"/>
      <c r="T30" s="75">
        <f t="shared" si="10"/>
      </c>
      <c r="U30" s="75">
        <f t="shared" si="11"/>
      </c>
      <c r="V30" s="79" t="e">
        <f>IF(#REF!="MARAIS",#REF!,"")</f>
        <v>#REF!</v>
      </c>
      <c r="W30" s="17"/>
      <c r="X30" s="11">
        <f t="shared" si="4"/>
        <v>0</v>
      </c>
      <c r="Z30" s="11">
        <f t="shared" si="5"/>
        <v>0</v>
      </c>
      <c r="AA30" s="11">
        <f t="shared" si="6"/>
        <v>0</v>
      </c>
      <c r="AB30" s="237">
        <f>A30</f>
        <v>40923</v>
      </c>
      <c r="AC30" s="21">
        <v>0.4791666666666667</v>
      </c>
      <c r="AD30" s="29">
        <v>80</v>
      </c>
      <c r="AE30" s="21">
        <v>0.7708333333333334</v>
      </c>
      <c r="AF30" s="63"/>
      <c r="AG30" s="86">
        <v>0.604166666666667</v>
      </c>
    </row>
    <row r="31" spans="1:33" s="9" customFormat="1" ht="24.75" customHeight="1">
      <c r="A31" s="255"/>
      <c r="B31" s="5"/>
      <c r="C31" s="5"/>
      <c r="D31" s="41"/>
      <c r="E31" s="5">
        <f t="shared" si="0"/>
        <v>24</v>
      </c>
      <c r="F31" s="5">
        <v>0.0625</v>
      </c>
      <c r="G31" s="36"/>
      <c r="H31" s="13">
        <f t="shared" si="1"/>
      </c>
      <c r="I31" s="13">
        <f t="shared" si="7"/>
      </c>
      <c r="J31" s="14" t="e">
        <f>IF(#REF!="CONGNET",#REF!,"")</f>
        <v>#REF!</v>
      </c>
      <c r="K31" s="14"/>
      <c r="L31" s="13">
        <f t="shared" si="2"/>
      </c>
      <c r="M31" s="13">
        <f t="shared" si="8"/>
      </c>
      <c r="N31" s="104" t="e">
        <f>IF(#REF!="DOSSEVILLE",#REF!,"")</f>
        <v>#REF!</v>
      </c>
      <c r="O31" s="13"/>
      <c r="P31" s="13">
        <f t="shared" si="3"/>
      </c>
      <c r="Q31" s="52">
        <f t="shared" si="9"/>
      </c>
      <c r="R31" s="104" t="e">
        <f>IF(#REF!="GOUEDARD",#REF!,"")</f>
        <v>#REF!</v>
      </c>
      <c r="S31" s="73"/>
      <c r="T31" s="76">
        <f t="shared" si="10"/>
      </c>
      <c r="U31" s="76">
        <f t="shared" si="11"/>
      </c>
      <c r="V31" s="81" t="e">
        <f>IF(#REF!="MARAIS",#REF!,"")</f>
        <v>#REF!</v>
      </c>
      <c r="W31" s="20"/>
      <c r="X31" s="11">
        <f t="shared" si="4"/>
        <v>0</v>
      </c>
      <c r="Z31" s="11">
        <f t="shared" si="5"/>
        <v>0</v>
      </c>
      <c r="AA31" s="11">
        <f t="shared" si="6"/>
        <v>0</v>
      </c>
      <c r="AB31" s="232"/>
      <c r="AC31" s="22">
        <v>0.9791666666666666</v>
      </c>
      <c r="AD31" s="30">
        <v>76</v>
      </c>
      <c r="AE31" s="22">
        <v>0.2916666666666667</v>
      </c>
      <c r="AF31" s="62"/>
      <c r="AG31" s="85">
        <v>0.625</v>
      </c>
    </row>
    <row r="32" spans="1:33" s="9" customFormat="1" ht="24.75" customHeight="1">
      <c r="A32" s="250">
        <f>A30+1</f>
        <v>40924</v>
      </c>
      <c r="B32" s="3"/>
      <c r="C32" s="3"/>
      <c r="D32" s="42"/>
      <c r="E32" s="3">
        <f t="shared" si="0"/>
        <v>24</v>
      </c>
      <c r="F32" s="3">
        <v>0.0625</v>
      </c>
      <c r="G32" s="28"/>
      <c r="H32" s="10">
        <f t="shared" si="1"/>
      </c>
      <c r="I32" s="10">
        <f t="shared" si="7"/>
      </c>
      <c r="J32" s="38" t="e">
        <f>IF(#REF!="CONGNET",#REF!,"")</f>
        <v>#REF!</v>
      </c>
      <c r="K32" s="38"/>
      <c r="L32" s="10">
        <f t="shared" si="2"/>
      </c>
      <c r="M32" s="10">
        <f t="shared" si="8"/>
      </c>
      <c r="N32" s="105" t="e">
        <f>IF(#REF!="DOSSEVILLE",#REF!,"")</f>
        <v>#REF!</v>
      </c>
      <c r="O32" s="10"/>
      <c r="P32" s="10">
        <f t="shared" si="3"/>
      </c>
      <c r="Q32" s="51">
        <f t="shared" si="9"/>
      </c>
      <c r="R32" s="105" t="e">
        <f>IF(#REF!="GOUEDARD",#REF!,"")</f>
        <v>#REF!</v>
      </c>
      <c r="S32" s="72"/>
      <c r="T32" s="75">
        <f t="shared" si="10"/>
      </c>
      <c r="U32" s="75">
        <f t="shared" si="11"/>
      </c>
      <c r="V32" s="79" t="e">
        <f>IF(#REF!="MARAIS",#REF!,"")</f>
        <v>#REF!</v>
      </c>
      <c r="W32" s="17"/>
      <c r="X32" s="11">
        <f t="shared" si="4"/>
        <v>0</v>
      </c>
      <c r="Z32" s="11">
        <f t="shared" si="5"/>
        <v>0</v>
      </c>
      <c r="AA32" s="11">
        <f t="shared" si="6"/>
        <v>0</v>
      </c>
      <c r="AB32" s="238">
        <f>A32</f>
        <v>40924</v>
      </c>
      <c r="AC32" s="21">
        <v>0.5</v>
      </c>
      <c r="AD32" s="29">
        <v>71</v>
      </c>
      <c r="AE32" s="21">
        <v>0.8125</v>
      </c>
      <c r="AF32" s="63"/>
      <c r="AG32" s="86">
        <v>0.645833333333333</v>
      </c>
    </row>
    <row r="33" spans="1:33" s="9" customFormat="1" ht="24.75" customHeight="1">
      <c r="A33" s="251"/>
      <c r="B33" s="5"/>
      <c r="C33" s="5"/>
      <c r="D33" s="41"/>
      <c r="E33" s="5">
        <f t="shared" si="0"/>
        <v>24</v>
      </c>
      <c r="F33" s="5">
        <v>0.10416666666666667</v>
      </c>
      <c r="G33" s="36"/>
      <c r="H33" s="13">
        <f t="shared" si="1"/>
      </c>
      <c r="I33" s="13">
        <f t="shared" si="7"/>
      </c>
      <c r="J33" s="14" t="e">
        <f>IF(#REF!="CONGNET",#REF!,"")</f>
        <v>#REF!</v>
      </c>
      <c r="K33" s="14"/>
      <c r="L33" s="13">
        <f t="shared" si="2"/>
      </c>
      <c r="M33" s="13">
        <f t="shared" si="8"/>
      </c>
      <c r="N33" s="104" t="e">
        <f>IF(#REF!="DOSSEVILLE",#REF!,"")</f>
        <v>#REF!</v>
      </c>
      <c r="O33" s="13"/>
      <c r="P33" s="13">
        <f t="shared" si="3"/>
      </c>
      <c r="Q33" s="52">
        <f t="shared" si="9"/>
      </c>
      <c r="R33" s="104" t="e">
        <f>IF(#REF!="GOUEDARD",#REF!,"")</f>
        <v>#REF!</v>
      </c>
      <c r="S33" s="73"/>
      <c r="T33" s="76">
        <f t="shared" si="10"/>
      </c>
      <c r="U33" s="76">
        <f t="shared" si="11"/>
      </c>
      <c r="V33" s="81" t="e">
        <f>IF(#REF!="MARAIS",#REF!,"")</f>
        <v>#REF!</v>
      </c>
      <c r="W33" s="20"/>
      <c r="X33" s="11">
        <f t="shared" si="4"/>
        <v>0</v>
      </c>
      <c r="Z33" s="11">
        <f t="shared" si="5"/>
        <v>0</v>
      </c>
      <c r="AA33" s="11">
        <f t="shared" si="6"/>
        <v>0</v>
      </c>
      <c r="AB33" s="239"/>
      <c r="AC33" s="54" t="s">
        <v>21</v>
      </c>
      <c r="AD33" s="35">
        <v>66</v>
      </c>
      <c r="AE33" s="54" t="s">
        <v>21</v>
      </c>
      <c r="AF33" s="62"/>
      <c r="AG33" s="85">
        <v>0.666666666666667</v>
      </c>
    </row>
    <row r="34" spans="1:33" s="19" customFormat="1" ht="24.75" customHeight="1">
      <c r="A34" s="252">
        <f>A32+1</f>
        <v>40925</v>
      </c>
      <c r="B34" s="3"/>
      <c r="C34" s="3"/>
      <c r="D34" s="42"/>
      <c r="E34" s="3">
        <f aca="true" t="shared" si="12" ref="E34:E63">IF($C34&gt;$B34,($C34-$B34),(($C34+24)-$B34))</f>
        <v>24</v>
      </c>
      <c r="F34" s="3">
        <v>0.020833333333333332</v>
      </c>
      <c r="G34" s="4"/>
      <c r="H34" s="10">
        <f aca="true" t="shared" si="13" ref="H34:H63">IF($G34="CONGNET",$X34,"")</f>
      </c>
      <c r="I34" s="10">
        <f t="shared" si="7"/>
      </c>
      <c r="J34" s="38" t="e">
        <f>IF(#REF!="CONGNET",#REF!,"")</f>
        <v>#REF!</v>
      </c>
      <c r="K34" s="38"/>
      <c r="L34" s="10">
        <f aca="true" t="shared" si="14" ref="L34:L63">IF($G34="DOSSEVILLE",$X34,"")</f>
      </c>
      <c r="M34" s="10">
        <f t="shared" si="8"/>
      </c>
      <c r="N34" s="105" t="e">
        <f>IF(#REF!="DOSSEVILLE",#REF!,"")</f>
        <v>#REF!</v>
      </c>
      <c r="O34" s="10"/>
      <c r="P34" s="10">
        <f aca="true" t="shared" si="15" ref="P34:P63">IF($G34="GOUEDARD",$X34,"")</f>
      </c>
      <c r="Q34" s="51">
        <f t="shared" si="9"/>
      </c>
      <c r="R34" s="105" t="e">
        <f>IF(#REF!="GOUEDARD",#REF!,"")</f>
        <v>#REF!</v>
      </c>
      <c r="S34" s="72"/>
      <c r="T34" s="75">
        <f t="shared" si="10"/>
      </c>
      <c r="U34" s="75">
        <f t="shared" si="11"/>
      </c>
      <c r="V34" s="79" t="e">
        <f>IF(#REF!="MARAIS",#REF!,"")</f>
        <v>#REF!</v>
      </c>
      <c r="W34" s="17"/>
      <c r="X34" s="11">
        <f aca="true" t="shared" si="16" ref="X34:X63">TIMEVALUE(TEXT(E34,"h:mm"))</f>
        <v>0</v>
      </c>
      <c r="Y34" s="9"/>
      <c r="Z34" s="11">
        <f aca="true" t="shared" si="17" ref="Z34:Z63">X34</f>
        <v>0</v>
      </c>
      <c r="AA34" s="11">
        <f aca="true" t="shared" si="18" ref="AA34:AA63">Z34</f>
        <v>0</v>
      </c>
      <c r="AB34" s="240">
        <f>A34</f>
        <v>40925</v>
      </c>
      <c r="AC34" s="56">
        <v>0.020833333333333332</v>
      </c>
      <c r="AD34" s="57">
        <v>61</v>
      </c>
      <c r="AE34" s="56">
        <v>0.3333333333333333</v>
      </c>
      <c r="AF34" s="64"/>
      <c r="AG34" s="86">
        <v>0.6875</v>
      </c>
    </row>
    <row r="35" spans="1:33" s="9" customFormat="1" ht="24.75" customHeight="1">
      <c r="A35" s="253"/>
      <c r="B35" s="5"/>
      <c r="C35" s="5"/>
      <c r="D35" s="41"/>
      <c r="E35" s="5">
        <f t="shared" si="12"/>
        <v>24</v>
      </c>
      <c r="F35" s="5">
        <v>0.16666666666666666</v>
      </c>
      <c r="G35" s="6"/>
      <c r="H35" s="13">
        <f t="shared" si="13"/>
      </c>
      <c r="I35" s="13">
        <f t="shared" si="7"/>
      </c>
      <c r="J35" s="14" t="e">
        <f>IF(#REF!="CONGNET",#REF!,"")</f>
        <v>#REF!</v>
      </c>
      <c r="K35" s="14"/>
      <c r="L35" s="13">
        <f t="shared" si="14"/>
      </c>
      <c r="M35" s="13">
        <f t="shared" si="8"/>
      </c>
      <c r="N35" s="104" t="e">
        <f>IF(#REF!="DOSSEVILLE",#REF!,"")</f>
        <v>#REF!</v>
      </c>
      <c r="O35" s="13"/>
      <c r="P35" s="13">
        <f t="shared" si="15"/>
      </c>
      <c r="Q35" s="52">
        <f t="shared" si="9"/>
      </c>
      <c r="R35" s="104" t="e">
        <f>IF(#REF!="GOUEDARD",#REF!,"")</f>
        <v>#REF!</v>
      </c>
      <c r="S35" s="76"/>
      <c r="T35" s="76">
        <f t="shared" si="10"/>
      </c>
      <c r="U35" s="76">
        <f t="shared" si="11"/>
      </c>
      <c r="V35" s="81" t="e">
        <f>IF(#REF!="MARAIS",#REF!,"")</f>
        <v>#REF!</v>
      </c>
      <c r="W35" s="20"/>
      <c r="X35" s="11">
        <f t="shared" si="16"/>
        <v>0</v>
      </c>
      <c r="Z35" s="11">
        <f t="shared" si="17"/>
        <v>0</v>
      </c>
      <c r="AA35" s="11">
        <f t="shared" si="18"/>
        <v>0</v>
      </c>
      <c r="AB35" s="241"/>
      <c r="AC35" s="54">
        <v>0.5416666666666666</v>
      </c>
      <c r="AD35" s="55">
        <v>57</v>
      </c>
      <c r="AE35" s="54">
        <v>0.875</v>
      </c>
      <c r="AF35" s="68"/>
      <c r="AG35" s="85">
        <v>0.708333333333333</v>
      </c>
    </row>
    <row r="36" spans="1:33" s="9" customFormat="1" ht="24.75" customHeight="1">
      <c r="A36" s="252">
        <f>A34+1</f>
        <v>40926</v>
      </c>
      <c r="B36" s="3"/>
      <c r="C36" s="3"/>
      <c r="D36" s="42"/>
      <c r="E36" s="3">
        <f t="shared" si="12"/>
        <v>24</v>
      </c>
      <c r="F36" s="3">
        <v>0</v>
      </c>
      <c r="G36" s="4"/>
      <c r="H36" s="10">
        <f t="shared" si="13"/>
      </c>
      <c r="I36" s="10">
        <f t="shared" si="7"/>
      </c>
      <c r="J36" s="38" t="e">
        <f>IF(#REF!="CONGNET",#REF!,"")</f>
        <v>#REF!</v>
      </c>
      <c r="K36" s="38"/>
      <c r="L36" s="10">
        <f t="shared" si="14"/>
      </c>
      <c r="M36" s="10">
        <f t="shared" si="8"/>
      </c>
      <c r="N36" s="105" t="e">
        <f>IF(#REF!="DOSSEVILLE",#REF!,"")</f>
        <v>#REF!</v>
      </c>
      <c r="O36" s="10"/>
      <c r="P36" s="10">
        <f t="shared" si="15"/>
      </c>
      <c r="Q36" s="51">
        <f t="shared" si="9"/>
      </c>
      <c r="R36" s="105" t="e">
        <f>IF(#REF!="GOUEDARD",#REF!,"")</f>
        <v>#REF!</v>
      </c>
      <c r="S36" s="74"/>
      <c r="T36" s="75">
        <f t="shared" si="10"/>
      </c>
      <c r="U36" s="75">
        <f t="shared" si="11"/>
      </c>
      <c r="V36" s="79" t="e">
        <f>IF(#REF!="MARAIS",#REF!,"")</f>
        <v>#REF!</v>
      </c>
      <c r="W36" s="17"/>
      <c r="X36" s="11">
        <f t="shared" si="16"/>
        <v>0</v>
      </c>
      <c r="Z36" s="11">
        <f t="shared" si="17"/>
        <v>0</v>
      </c>
      <c r="AA36" s="11">
        <f t="shared" si="18"/>
        <v>0</v>
      </c>
      <c r="AB36" s="240">
        <f>A36</f>
        <v>40926</v>
      </c>
      <c r="AC36" s="21">
        <v>0.08333333333333333</v>
      </c>
      <c r="AD36" s="29">
        <v>54</v>
      </c>
      <c r="AE36" s="21">
        <v>0.3958333333333333</v>
      </c>
      <c r="AF36" s="177"/>
      <c r="AG36" s="86">
        <v>0.729166666666667</v>
      </c>
    </row>
    <row r="37" spans="1:33" s="9" customFormat="1" ht="24.75" customHeight="1">
      <c r="A37" s="253"/>
      <c r="B37" s="5"/>
      <c r="C37" s="5"/>
      <c r="D37" s="41"/>
      <c r="E37" s="5">
        <f t="shared" si="12"/>
        <v>24</v>
      </c>
      <c r="F37" s="5">
        <v>0.1875</v>
      </c>
      <c r="G37" s="6"/>
      <c r="H37" s="13">
        <f t="shared" si="13"/>
      </c>
      <c r="I37" s="13">
        <f t="shared" si="7"/>
      </c>
      <c r="J37" s="14" t="e">
        <f>IF(#REF!="CONGNET",#REF!,"")</f>
        <v>#REF!</v>
      </c>
      <c r="K37" s="14"/>
      <c r="L37" s="13">
        <f t="shared" si="14"/>
      </c>
      <c r="M37" s="13">
        <f t="shared" si="8"/>
      </c>
      <c r="N37" s="104" t="e">
        <f>IF(#REF!="DOSSEVILLE",#REF!,"")</f>
        <v>#REF!</v>
      </c>
      <c r="O37" s="13"/>
      <c r="P37" s="13">
        <f t="shared" si="15"/>
      </c>
      <c r="Q37" s="52">
        <f t="shared" si="9"/>
      </c>
      <c r="R37" s="104" t="e">
        <f>IF(#REF!="GOUEDARD",#REF!,"")</f>
        <v>#REF!</v>
      </c>
      <c r="S37" s="73"/>
      <c r="T37" s="76">
        <f t="shared" si="10"/>
      </c>
      <c r="U37" s="76">
        <f t="shared" si="11"/>
      </c>
      <c r="V37" s="81" t="e">
        <f>IF(#REF!="MARAIS",#REF!,"")</f>
        <v>#REF!</v>
      </c>
      <c r="W37" s="20"/>
      <c r="X37" s="11">
        <f t="shared" si="16"/>
        <v>0</v>
      </c>
      <c r="Z37" s="11">
        <f t="shared" si="17"/>
        <v>0</v>
      </c>
      <c r="AA37" s="11">
        <f t="shared" si="18"/>
        <v>0</v>
      </c>
      <c r="AB37" s="241"/>
      <c r="AC37" s="22">
        <v>0.6041666666666666</v>
      </c>
      <c r="AD37" s="30">
        <v>53</v>
      </c>
      <c r="AE37" s="22">
        <v>0.9375</v>
      </c>
      <c r="AF37" s="178"/>
      <c r="AG37" s="85">
        <v>0.75</v>
      </c>
    </row>
    <row r="38" spans="1:33" s="9" customFormat="1" ht="24.75" customHeight="1">
      <c r="A38" s="254">
        <f>A36+1</f>
        <v>40927</v>
      </c>
      <c r="B38" s="3"/>
      <c r="C38" s="3"/>
      <c r="D38" s="42"/>
      <c r="E38" s="3">
        <f t="shared" si="12"/>
        <v>24</v>
      </c>
      <c r="F38" s="3">
        <v>0</v>
      </c>
      <c r="G38" s="4"/>
      <c r="H38" s="10">
        <f t="shared" si="13"/>
      </c>
      <c r="I38" s="10">
        <f t="shared" si="7"/>
      </c>
      <c r="J38" s="38" t="e">
        <f>IF(#REF!="CONGNET",#REF!,"")</f>
        <v>#REF!</v>
      </c>
      <c r="K38" s="38"/>
      <c r="L38" s="10">
        <f t="shared" si="14"/>
      </c>
      <c r="M38" s="10">
        <f t="shared" si="8"/>
      </c>
      <c r="N38" s="105" t="e">
        <f>IF(#REF!="DOSSEVILLE",#REF!,"")</f>
        <v>#REF!</v>
      </c>
      <c r="O38" s="10"/>
      <c r="P38" s="10">
        <f t="shared" si="15"/>
      </c>
      <c r="Q38" s="51">
        <f t="shared" si="9"/>
      </c>
      <c r="R38" s="105" t="e">
        <f>IF(#REF!="GOUEDARD",#REF!,"")</f>
        <v>#REF!</v>
      </c>
      <c r="S38" s="72"/>
      <c r="T38" s="75">
        <f t="shared" si="10"/>
      </c>
      <c r="U38" s="75">
        <f t="shared" si="11"/>
      </c>
      <c r="V38" s="79" t="e">
        <f>IF(#REF!="MARAIS",#REF!,"")</f>
        <v>#REF!</v>
      </c>
      <c r="W38" s="17"/>
      <c r="X38" s="11">
        <f t="shared" si="16"/>
        <v>0</v>
      </c>
      <c r="Z38" s="11">
        <f t="shared" si="17"/>
        <v>0</v>
      </c>
      <c r="AA38" s="11">
        <f t="shared" si="18"/>
        <v>0</v>
      </c>
      <c r="AB38" s="242">
        <f>A38</f>
        <v>40927</v>
      </c>
      <c r="AC38" s="117">
        <v>0.125</v>
      </c>
      <c r="AD38" s="29">
        <v>53</v>
      </c>
      <c r="AE38" s="21">
        <v>0.4583333333333333</v>
      </c>
      <c r="AF38" s="182"/>
      <c r="AG38" s="86">
        <v>0.770833333333333</v>
      </c>
    </row>
    <row r="39" spans="1:33" s="9" customFormat="1" ht="24.75" customHeight="1">
      <c r="A39" s="255"/>
      <c r="B39" s="5"/>
      <c r="C39" s="5"/>
      <c r="D39" s="41"/>
      <c r="E39" s="5">
        <f t="shared" si="12"/>
        <v>24</v>
      </c>
      <c r="F39" s="5">
        <v>0.22916666666666666</v>
      </c>
      <c r="G39" s="6"/>
      <c r="H39" s="13">
        <f t="shared" si="13"/>
      </c>
      <c r="I39" s="13">
        <f t="shared" si="7"/>
      </c>
      <c r="J39" s="14" t="e">
        <f>IF(#REF!="CONGNET",#REF!,"")</f>
        <v>#REF!</v>
      </c>
      <c r="K39" s="14"/>
      <c r="L39" s="13">
        <f t="shared" si="14"/>
      </c>
      <c r="M39" s="13">
        <f t="shared" si="8"/>
      </c>
      <c r="N39" s="104" t="e">
        <f>IF(#REF!="DOSSEVILLE",#REF!,"")</f>
        <v>#REF!</v>
      </c>
      <c r="O39" s="13"/>
      <c r="P39" s="13">
        <f t="shared" si="15"/>
      </c>
      <c r="Q39" s="52">
        <f t="shared" si="9"/>
      </c>
      <c r="R39" s="104" t="e">
        <f>IF(#REF!="GOUEDARD",#REF!,"")</f>
        <v>#REF!</v>
      </c>
      <c r="S39" s="73"/>
      <c r="T39" s="76">
        <f t="shared" si="10"/>
      </c>
      <c r="U39" s="76">
        <f t="shared" si="11"/>
      </c>
      <c r="V39" s="81" t="e">
        <f>IF(#REF!="MARAIS",#REF!,"")</f>
        <v>#REF!</v>
      </c>
      <c r="W39" s="20"/>
      <c r="X39" s="11">
        <f t="shared" si="16"/>
        <v>0</v>
      </c>
      <c r="Z39" s="11">
        <f t="shared" si="17"/>
        <v>0</v>
      </c>
      <c r="AA39" s="11">
        <f t="shared" si="18"/>
        <v>0</v>
      </c>
      <c r="AB39" s="243"/>
      <c r="AC39" s="118">
        <v>0.6458333333333334</v>
      </c>
      <c r="AD39" s="30">
        <v>56</v>
      </c>
      <c r="AE39" s="22">
        <v>0</v>
      </c>
      <c r="AF39" s="68"/>
      <c r="AG39" s="85">
        <v>0.791666666666667</v>
      </c>
    </row>
    <row r="40" spans="1:33" s="9" customFormat="1" ht="24.75" customHeight="1">
      <c r="A40" s="254">
        <f>A38+1</f>
        <v>40928</v>
      </c>
      <c r="B40" s="3"/>
      <c r="C40" s="3"/>
      <c r="D40" s="42"/>
      <c r="E40" s="3">
        <f t="shared" si="12"/>
        <v>24</v>
      </c>
      <c r="F40" s="3">
        <v>0</v>
      </c>
      <c r="G40" s="4"/>
      <c r="H40" s="10">
        <f t="shared" si="13"/>
      </c>
      <c r="I40" s="10">
        <f t="shared" si="7"/>
      </c>
      <c r="J40" s="38" t="e">
        <f>IF(#REF!="CONGNET",#REF!,"")</f>
        <v>#REF!</v>
      </c>
      <c r="K40" s="38"/>
      <c r="L40" s="10">
        <f t="shared" si="14"/>
      </c>
      <c r="M40" s="10">
        <f t="shared" si="8"/>
      </c>
      <c r="N40" s="105" t="e">
        <f>IF(#REF!="DOSSEVILLE",#REF!,"")</f>
        <v>#REF!</v>
      </c>
      <c r="O40" s="10"/>
      <c r="P40" s="10">
        <f t="shared" si="15"/>
      </c>
      <c r="Q40" s="51">
        <f t="shared" si="9"/>
      </c>
      <c r="R40" s="105" t="e">
        <f>IF(#REF!="GOUEDARD",#REF!,"")</f>
        <v>#REF!</v>
      </c>
      <c r="S40" s="72"/>
      <c r="T40" s="75">
        <f t="shared" si="10"/>
      </c>
      <c r="U40" s="75">
        <f t="shared" si="11"/>
      </c>
      <c r="V40" s="79" t="e">
        <f>IF(#REF!="MARAIS",#REF!,"")</f>
        <v>#REF!</v>
      </c>
      <c r="W40" s="17"/>
      <c r="X40" s="11">
        <f t="shared" si="16"/>
        <v>0</v>
      </c>
      <c r="Z40" s="11">
        <f t="shared" si="17"/>
        <v>0</v>
      </c>
      <c r="AA40" s="11">
        <f t="shared" si="18"/>
        <v>0</v>
      </c>
      <c r="AB40" s="244">
        <f>A40</f>
        <v>40928</v>
      </c>
      <c r="AC40" s="18">
        <v>0.16666666666666666</v>
      </c>
      <c r="AD40" s="31">
        <v>60</v>
      </c>
      <c r="AE40" s="18">
        <v>0.5</v>
      </c>
      <c r="AF40" s="63"/>
      <c r="AG40" s="86">
        <v>0.8125</v>
      </c>
    </row>
    <row r="41" spans="1:33" s="9" customFormat="1" ht="24.75" customHeight="1">
      <c r="A41" s="255"/>
      <c r="B41" s="5"/>
      <c r="C41" s="5"/>
      <c r="D41" s="41"/>
      <c r="E41" s="5">
        <f t="shared" si="12"/>
        <v>24</v>
      </c>
      <c r="F41" s="5">
        <v>0.2708333333333333</v>
      </c>
      <c r="G41" s="6"/>
      <c r="H41" s="13">
        <f t="shared" si="13"/>
      </c>
      <c r="I41" s="13">
        <f t="shared" si="7"/>
      </c>
      <c r="J41" s="14" t="e">
        <f>IF(#REF!="CONGNET",#REF!,"")</f>
        <v>#REF!</v>
      </c>
      <c r="K41" s="14"/>
      <c r="L41" s="13">
        <f t="shared" si="14"/>
      </c>
      <c r="M41" s="13">
        <f t="shared" si="8"/>
      </c>
      <c r="N41" s="104" t="e">
        <f>IF(#REF!="DOSSEVILLE",#REF!,"")</f>
        <v>#REF!</v>
      </c>
      <c r="O41" s="13"/>
      <c r="P41" s="13">
        <f t="shared" si="15"/>
      </c>
      <c r="Q41" s="52">
        <f t="shared" si="9"/>
      </c>
      <c r="R41" s="104" t="e">
        <f>IF(#REF!="GOUEDARD",#REF!,"")</f>
        <v>#REF!</v>
      </c>
      <c r="S41" s="73"/>
      <c r="T41" s="76">
        <f t="shared" si="10"/>
      </c>
      <c r="U41" s="76">
        <f t="shared" si="11"/>
      </c>
      <c r="V41" s="81" t="e">
        <f>IF(#REF!="MARAIS",#REF!,"")</f>
        <v>#REF!</v>
      </c>
      <c r="W41" s="20"/>
      <c r="X41" s="11">
        <f t="shared" si="16"/>
        <v>0</v>
      </c>
      <c r="Z41" s="11">
        <f t="shared" si="17"/>
        <v>0</v>
      </c>
      <c r="AA41" s="11">
        <f t="shared" si="18"/>
        <v>0</v>
      </c>
      <c r="AB41" s="245"/>
      <c r="AC41" s="22">
        <v>0.7291666666666666</v>
      </c>
      <c r="AD41" s="30">
        <v>65</v>
      </c>
      <c r="AE41" s="22">
        <v>0.041666666666666664</v>
      </c>
      <c r="AF41" s="228"/>
      <c r="AG41" s="85">
        <v>0.833333333333333</v>
      </c>
    </row>
    <row r="42" spans="1:33" s="9" customFormat="1" ht="24.75" customHeight="1">
      <c r="A42" s="254">
        <f>A40+1</f>
        <v>40929</v>
      </c>
      <c r="B42" s="3"/>
      <c r="C42" s="3"/>
      <c r="D42" s="42"/>
      <c r="E42" s="3">
        <f t="shared" si="12"/>
        <v>24</v>
      </c>
      <c r="F42" s="3">
        <v>0</v>
      </c>
      <c r="G42" s="28"/>
      <c r="H42" s="10">
        <f t="shared" si="13"/>
      </c>
      <c r="I42" s="10">
        <f t="shared" si="7"/>
      </c>
      <c r="J42" s="38" t="e">
        <f>IF(#REF!="CONGNET",#REF!,"")</f>
        <v>#REF!</v>
      </c>
      <c r="K42" s="38"/>
      <c r="L42" s="10">
        <f t="shared" si="14"/>
      </c>
      <c r="M42" s="10">
        <f t="shared" si="8"/>
      </c>
      <c r="N42" s="105" t="e">
        <f>IF(#REF!="DOSSEVILLE",#REF!,"")</f>
        <v>#REF!</v>
      </c>
      <c r="O42" s="10"/>
      <c r="P42" s="10">
        <f t="shared" si="15"/>
      </c>
      <c r="Q42" s="51">
        <f t="shared" si="9"/>
      </c>
      <c r="R42" s="105" t="e">
        <f>IF(#REF!="GOUEDARD",#REF!,"")</f>
        <v>#REF!</v>
      </c>
      <c r="S42" s="72"/>
      <c r="T42" s="75">
        <f t="shared" si="10"/>
      </c>
      <c r="U42" s="75">
        <f t="shared" si="11"/>
      </c>
      <c r="V42" s="79" t="e">
        <f>IF(#REF!="MARAIS",#REF!,"")</f>
        <v>#REF!</v>
      </c>
      <c r="W42" s="17"/>
      <c r="X42" s="11">
        <f t="shared" si="16"/>
        <v>0</v>
      </c>
      <c r="Z42" s="11">
        <f t="shared" si="17"/>
        <v>0</v>
      </c>
      <c r="AA42" s="11">
        <f t="shared" si="18"/>
        <v>0</v>
      </c>
      <c r="AB42" s="235">
        <f>A42</f>
        <v>40929</v>
      </c>
      <c r="AC42" s="21">
        <v>0.22916666666666666</v>
      </c>
      <c r="AD42" s="29">
        <v>71</v>
      </c>
      <c r="AE42" s="21">
        <v>0.5416666666666666</v>
      </c>
      <c r="AF42" s="180" t="s">
        <v>24</v>
      </c>
      <c r="AG42" s="86">
        <v>0.854166666666667</v>
      </c>
    </row>
    <row r="43" spans="1:33" s="9" customFormat="1" ht="24.75" customHeight="1">
      <c r="A43" s="255"/>
      <c r="B43" s="5"/>
      <c r="C43" s="5"/>
      <c r="D43" s="41"/>
      <c r="E43" s="5">
        <f t="shared" si="12"/>
        <v>24</v>
      </c>
      <c r="F43" s="5">
        <v>0.2916666666666667</v>
      </c>
      <c r="G43" s="36"/>
      <c r="H43" s="13">
        <f t="shared" si="13"/>
      </c>
      <c r="I43" s="13">
        <f t="shared" si="7"/>
      </c>
      <c r="J43" s="14" t="e">
        <f>IF(#REF!="CONGNET",#REF!,"")</f>
        <v>#REF!</v>
      </c>
      <c r="K43" s="14"/>
      <c r="L43" s="13">
        <f t="shared" si="14"/>
      </c>
      <c r="M43" s="13">
        <f t="shared" si="8"/>
      </c>
      <c r="N43" s="104" t="e">
        <f>IF(#REF!="DOSSEVILLE",#REF!,"")</f>
        <v>#REF!</v>
      </c>
      <c r="O43" s="13"/>
      <c r="P43" s="13">
        <f t="shared" si="15"/>
      </c>
      <c r="Q43" s="52">
        <f t="shared" si="9"/>
      </c>
      <c r="R43" s="104" t="e">
        <f>IF(#REF!="GOUEDARD",#REF!,"")</f>
        <v>#REF!</v>
      </c>
      <c r="S43" s="73"/>
      <c r="T43" s="76">
        <f t="shared" si="10"/>
      </c>
      <c r="U43" s="76">
        <f t="shared" si="11"/>
      </c>
      <c r="V43" s="81" t="e">
        <f>IF(#REF!="MARAIS",#REF!,"")</f>
        <v>#REF!</v>
      </c>
      <c r="W43" s="20"/>
      <c r="X43" s="11">
        <f t="shared" si="16"/>
        <v>0</v>
      </c>
      <c r="Z43" s="11">
        <f t="shared" si="17"/>
        <v>0</v>
      </c>
      <c r="AA43" s="11">
        <f t="shared" si="18"/>
        <v>0</v>
      </c>
      <c r="AB43" s="236"/>
      <c r="AC43" s="22">
        <v>0.75</v>
      </c>
      <c r="AD43" s="30">
        <v>77</v>
      </c>
      <c r="AE43" s="22">
        <v>0.08333333333333333</v>
      </c>
      <c r="AF43" s="174" t="s">
        <v>25</v>
      </c>
      <c r="AG43" s="85">
        <v>0.875</v>
      </c>
    </row>
    <row r="44" spans="1:33" s="9" customFormat="1" ht="24.75" customHeight="1">
      <c r="A44" s="254">
        <f>A42+1</f>
        <v>40930</v>
      </c>
      <c r="B44" s="3"/>
      <c r="C44" s="3"/>
      <c r="D44" s="42"/>
      <c r="E44" s="3">
        <f t="shared" si="12"/>
        <v>24</v>
      </c>
      <c r="F44" s="3">
        <v>0</v>
      </c>
      <c r="G44" s="28"/>
      <c r="H44" s="10">
        <f t="shared" si="13"/>
      </c>
      <c r="I44" s="10">
        <f t="shared" si="7"/>
      </c>
      <c r="J44" s="38" t="e">
        <f>IF(#REF!="CONGNET",#REF!,"")</f>
        <v>#REF!</v>
      </c>
      <c r="K44" s="38"/>
      <c r="L44" s="10">
        <f t="shared" si="14"/>
      </c>
      <c r="M44" s="10">
        <f t="shared" si="8"/>
      </c>
      <c r="N44" s="105" t="e">
        <f>IF(#REF!="DOSSEVILLE",#REF!,"")</f>
        <v>#REF!</v>
      </c>
      <c r="O44" s="10"/>
      <c r="P44" s="10">
        <f t="shared" si="15"/>
      </c>
      <c r="Q44" s="51">
        <f t="shared" si="9"/>
      </c>
      <c r="R44" s="105" t="e">
        <f>IF(#REF!="GOUEDARD",#REF!,"")</f>
        <v>#REF!</v>
      </c>
      <c r="S44" s="72"/>
      <c r="T44" s="75">
        <f t="shared" si="10"/>
      </c>
      <c r="U44" s="75">
        <f t="shared" si="11"/>
      </c>
      <c r="V44" s="79" t="e">
        <f>IF(#REF!="MARAIS",#REF!,"")</f>
        <v>#REF!</v>
      </c>
      <c r="W44" s="17"/>
      <c r="X44" s="11">
        <f t="shared" si="16"/>
        <v>0</v>
      </c>
      <c r="Z44" s="11">
        <f t="shared" si="17"/>
        <v>0</v>
      </c>
      <c r="AA44" s="11">
        <f t="shared" si="18"/>
        <v>0</v>
      </c>
      <c r="AB44" s="237">
        <f>A44</f>
        <v>40930</v>
      </c>
      <c r="AC44" s="21">
        <v>0.2708333333333333</v>
      </c>
      <c r="AD44" s="29">
        <v>82</v>
      </c>
      <c r="AE44" s="21">
        <v>0.5833333333333334</v>
      </c>
      <c r="AF44" s="175" t="s">
        <v>26</v>
      </c>
      <c r="AG44" s="86">
        <v>0.895833333333333</v>
      </c>
    </row>
    <row r="45" spans="1:33" s="9" customFormat="1" ht="24.75" customHeight="1">
      <c r="A45" s="255"/>
      <c r="B45" s="5"/>
      <c r="C45" s="5"/>
      <c r="D45" s="41"/>
      <c r="E45" s="5">
        <f t="shared" si="12"/>
        <v>24</v>
      </c>
      <c r="F45" s="5">
        <v>0.2916666666666667</v>
      </c>
      <c r="G45" s="36"/>
      <c r="H45" s="13">
        <f t="shared" si="13"/>
      </c>
      <c r="I45" s="13">
        <f t="shared" si="7"/>
      </c>
      <c r="J45" s="14" t="e">
        <f>IF(#REF!="CONGNET",#REF!,"")</f>
        <v>#REF!</v>
      </c>
      <c r="K45" s="14"/>
      <c r="L45" s="13">
        <f t="shared" si="14"/>
      </c>
      <c r="M45" s="13">
        <f t="shared" si="8"/>
      </c>
      <c r="N45" s="104" t="e">
        <f>IF(#REF!="DOSSEVILLE",#REF!,"")</f>
        <v>#REF!</v>
      </c>
      <c r="O45" s="13"/>
      <c r="P45" s="13">
        <f t="shared" si="15"/>
      </c>
      <c r="Q45" s="52">
        <f t="shared" si="9"/>
      </c>
      <c r="R45" s="104" t="e">
        <f>IF(#REF!="GOUEDARD",#REF!,"")</f>
        <v>#REF!</v>
      </c>
      <c r="S45" s="73"/>
      <c r="T45" s="76">
        <f t="shared" si="10"/>
      </c>
      <c r="U45" s="76">
        <f t="shared" si="11"/>
      </c>
      <c r="V45" s="81" t="e">
        <f>IF(#REF!="MARAIS",#REF!,"")</f>
        <v>#REF!</v>
      </c>
      <c r="W45" s="20"/>
      <c r="X45" s="11">
        <f t="shared" si="16"/>
        <v>0</v>
      </c>
      <c r="Z45" s="11">
        <f t="shared" si="17"/>
        <v>0</v>
      </c>
      <c r="AA45" s="11">
        <f t="shared" si="18"/>
        <v>0</v>
      </c>
      <c r="AB45" s="232"/>
      <c r="AC45" s="22">
        <v>0.7916666666666666</v>
      </c>
      <c r="AD45" s="30">
        <v>87</v>
      </c>
      <c r="AE45" s="22">
        <v>0.10416666666666667</v>
      </c>
      <c r="AF45" s="174" t="s">
        <v>27</v>
      </c>
      <c r="AG45" s="85">
        <v>0.916666666666667</v>
      </c>
    </row>
    <row r="46" spans="1:33" s="9" customFormat="1" ht="24.75" customHeight="1">
      <c r="A46" s="250">
        <f>A44+1</f>
        <v>40931</v>
      </c>
      <c r="B46" s="3"/>
      <c r="C46" s="3"/>
      <c r="D46" s="42"/>
      <c r="E46" s="3">
        <f t="shared" si="12"/>
        <v>24</v>
      </c>
      <c r="F46" s="3">
        <v>0</v>
      </c>
      <c r="G46" s="4"/>
      <c r="H46" s="10">
        <f t="shared" si="13"/>
      </c>
      <c r="I46" s="10">
        <f t="shared" si="7"/>
      </c>
      <c r="J46" s="38" t="e">
        <f>IF(#REF!="CONGNET",#REF!,"")</f>
        <v>#REF!</v>
      </c>
      <c r="K46" s="38"/>
      <c r="L46" s="10">
        <f t="shared" si="14"/>
      </c>
      <c r="M46" s="10">
        <f t="shared" si="8"/>
      </c>
      <c r="N46" s="105" t="e">
        <f>IF(#REF!="DOSSEVILLE",#REF!,"")</f>
        <v>#REF!</v>
      </c>
      <c r="O46" s="10"/>
      <c r="P46" s="10">
        <f t="shared" si="15"/>
      </c>
      <c r="Q46" s="51">
        <f t="shared" si="9"/>
      </c>
      <c r="R46" s="105" t="e">
        <f>IF(#REF!="GOUEDARD",#REF!,"")</f>
        <v>#REF!</v>
      </c>
      <c r="S46" s="72"/>
      <c r="T46" s="75">
        <f t="shared" si="10"/>
      </c>
      <c r="U46" s="75">
        <f t="shared" si="11"/>
      </c>
      <c r="V46" s="79" t="e">
        <f>IF(#REF!="MARAIS",#REF!,"")</f>
        <v>#REF!</v>
      </c>
      <c r="W46" s="17"/>
      <c r="X46" s="11">
        <f t="shared" si="16"/>
        <v>0</v>
      </c>
      <c r="Z46" s="11">
        <f t="shared" si="17"/>
        <v>0</v>
      </c>
      <c r="AA46" s="11">
        <f t="shared" si="18"/>
        <v>0</v>
      </c>
      <c r="AB46" s="233">
        <f>A46</f>
        <v>40931</v>
      </c>
      <c r="AC46" s="21">
        <v>0.3125</v>
      </c>
      <c r="AD46" s="29">
        <v>91</v>
      </c>
      <c r="AE46" s="21">
        <v>0.625</v>
      </c>
      <c r="AF46" s="176" t="s">
        <v>28</v>
      </c>
      <c r="AG46" s="86">
        <v>0.9375</v>
      </c>
    </row>
    <row r="47" spans="1:33" s="9" customFormat="1" ht="24.75" customHeight="1">
      <c r="A47" s="251"/>
      <c r="B47" s="5"/>
      <c r="C47" s="5"/>
      <c r="D47" s="41"/>
      <c r="E47" s="5">
        <f t="shared" si="12"/>
        <v>24</v>
      </c>
      <c r="F47" s="5">
        <v>0.2916666666666667</v>
      </c>
      <c r="G47" s="6"/>
      <c r="H47" s="13">
        <f t="shared" si="13"/>
      </c>
      <c r="I47" s="13">
        <f t="shared" si="7"/>
      </c>
      <c r="J47" s="14" t="e">
        <f>IF(#REF!="CONGNET",#REF!,"")</f>
        <v>#REF!</v>
      </c>
      <c r="K47" s="14"/>
      <c r="L47" s="13">
        <f t="shared" si="14"/>
      </c>
      <c r="M47" s="13">
        <f t="shared" si="8"/>
      </c>
      <c r="N47" s="103" t="e">
        <f>IF(#REF!="DOSSEVILLE",#REF!,"")</f>
        <v>#REF!</v>
      </c>
      <c r="O47" s="13"/>
      <c r="P47" s="13">
        <f t="shared" si="15"/>
      </c>
      <c r="Q47" s="52">
        <f t="shared" si="9"/>
      </c>
      <c r="R47" s="104" t="e">
        <f>IF(#REF!="GOUEDARD",#REF!,"")</f>
        <v>#REF!</v>
      </c>
      <c r="S47" s="73"/>
      <c r="T47" s="76">
        <f t="shared" si="10"/>
      </c>
      <c r="U47" s="76">
        <f t="shared" si="11"/>
      </c>
      <c r="V47" s="81" t="e">
        <f>IF(#REF!="MARAIS",#REF!,"")</f>
        <v>#REF!</v>
      </c>
      <c r="W47" s="20"/>
      <c r="X47" s="11">
        <f t="shared" si="16"/>
        <v>0</v>
      </c>
      <c r="Z47" s="11">
        <f t="shared" si="17"/>
        <v>0</v>
      </c>
      <c r="AA47" s="11">
        <f t="shared" si="18"/>
        <v>0</v>
      </c>
      <c r="AB47" s="234"/>
      <c r="AC47" s="22">
        <v>0.8333333333333334</v>
      </c>
      <c r="AD47" s="30">
        <v>93</v>
      </c>
      <c r="AE47" s="22">
        <v>0.125</v>
      </c>
      <c r="AF47" s="60"/>
      <c r="AG47" s="85">
        <v>0.958333333333333</v>
      </c>
    </row>
    <row r="48" spans="1:33" s="9" customFormat="1" ht="24.75" customHeight="1">
      <c r="A48" s="252">
        <f>A46+1</f>
        <v>40932</v>
      </c>
      <c r="B48" s="3"/>
      <c r="C48" s="3"/>
      <c r="D48" s="40"/>
      <c r="E48" s="3">
        <f t="shared" si="12"/>
        <v>24</v>
      </c>
      <c r="F48" s="3">
        <v>0</v>
      </c>
      <c r="G48" s="4"/>
      <c r="H48" s="10">
        <f t="shared" si="13"/>
      </c>
      <c r="I48" s="10">
        <f t="shared" si="7"/>
      </c>
      <c r="J48" s="38" t="e">
        <f>IF(#REF!="CONGNET",#REF!,"")</f>
        <v>#REF!</v>
      </c>
      <c r="K48" s="38"/>
      <c r="L48" s="10">
        <f t="shared" si="14"/>
      </c>
      <c r="M48" s="10">
        <f t="shared" si="8"/>
      </c>
      <c r="N48" s="103" t="e">
        <f>IF(#REF!="DOSSEVILLE",#REF!,"")</f>
        <v>#REF!</v>
      </c>
      <c r="O48" s="10"/>
      <c r="P48" s="10">
        <f t="shared" si="15"/>
      </c>
      <c r="Q48" s="51">
        <f t="shared" si="9"/>
      </c>
      <c r="R48" s="105" t="e">
        <f>IF(#REF!="GOUEDARD",#REF!,"")</f>
        <v>#REF!</v>
      </c>
      <c r="S48" s="75"/>
      <c r="T48" s="75">
        <f t="shared" si="10"/>
      </c>
      <c r="U48" s="75">
        <f t="shared" si="11"/>
      </c>
      <c r="V48" s="79" t="e">
        <f>IF(#REF!="MARAIS",#REF!,"")</f>
        <v>#REF!</v>
      </c>
      <c r="W48" s="17"/>
      <c r="X48" s="48">
        <f t="shared" si="16"/>
        <v>0</v>
      </c>
      <c r="Y48" s="19"/>
      <c r="Z48" s="48">
        <f t="shared" si="17"/>
        <v>0</v>
      </c>
      <c r="AA48" s="48">
        <f t="shared" si="18"/>
        <v>0</v>
      </c>
      <c r="AB48" s="233">
        <f>A48</f>
        <v>40932</v>
      </c>
      <c r="AC48" s="21">
        <v>0.3333333333333333</v>
      </c>
      <c r="AD48" s="29">
        <v>95</v>
      </c>
      <c r="AE48" s="21">
        <v>0.6458333333333334</v>
      </c>
      <c r="AF48" s="229" t="s">
        <v>29</v>
      </c>
      <c r="AG48" s="86">
        <v>0.979166666666667</v>
      </c>
    </row>
    <row r="49" spans="1:32" s="9" customFormat="1" ht="24.75" customHeight="1">
      <c r="A49" s="253"/>
      <c r="B49" s="5"/>
      <c r="C49" s="5"/>
      <c r="D49" s="41"/>
      <c r="E49" s="5">
        <f t="shared" si="12"/>
        <v>24</v>
      </c>
      <c r="F49" s="5">
        <v>0.2916666666666667</v>
      </c>
      <c r="G49" s="6"/>
      <c r="H49" s="13">
        <f t="shared" si="13"/>
      </c>
      <c r="I49" s="13">
        <f t="shared" si="7"/>
      </c>
      <c r="J49" s="14" t="e">
        <f>IF(#REF!="CONGNET",#REF!,"")</f>
        <v>#REF!</v>
      </c>
      <c r="K49" s="14"/>
      <c r="L49" s="13">
        <f t="shared" si="14"/>
      </c>
      <c r="M49" s="13">
        <f t="shared" si="8"/>
      </c>
      <c r="N49" s="104" t="e">
        <f>IF(#REF!="DOSSEVILLE",#REF!,"")</f>
        <v>#REF!</v>
      </c>
      <c r="O49" s="13"/>
      <c r="P49" s="13">
        <f t="shared" si="15"/>
      </c>
      <c r="Q49" s="52">
        <f t="shared" si="9"/>
      </c>
      <c r="R49" s="104" t="e">
        <f>IF(#REF!="GOUEDARD",#REF!,"")</f>
        <v>#REF!</v>
      </c>
      <c r="S49" s="76"/>
      <c r="T49" s="76">
        <f t="shared" si="10"/>
      </c>
      <c r="U49" s="76">
        <f t="shared" si="11"/>
      </c>
      <c r="V49" s="81" t="e">
        <f>IF(#REF!="MARAIS",#REF!,"")</f>
        <v>#REF!</v>
      </c>
      <c r="W49" s="20"/>
      <c r="X49" s="92">
        <f t="shared" si="16"/>
        <v>0</v>
      </c>
      <c r="Y49" s="91"/>
      <c r="Z49" s="92">
        <f t="shared" si="17"/>
        <v>0</v>
      </c>
      <c r="AA49" s="92">
        <f t="shared" si="18"/>
        <v>0</v>
      </c>
      <c r="AB49" s="234"/>
      <c r="AC49" s="22">
        <v>0.8541666666666666</v>
      </c>
      <c r="AD49" s="30">
        <v>96</v>
      </c>
      <c r="AE49" s="22">
        <v>0.14583333333333334</v>
      </c>
      <c r="AF49" s="230"/>
    </row>
    <row r="50" spans="1:32" s="9" customFormat="1" ht="24.75" customHeight="1">
      <c r="A50" s="252">
        <f>A48+1</f>
        <v>40933</v>
      </c>
      <c r="B50" s="44"/>
      <c r="C50" s="44"/>
      <c r="D50" s="42"/>
      <c r="E50" s="44">
        <f t="shared" si="12"/>
        <v>24</v>
      </c>
      <c r="F50" s="44">
        <v>0</v>
      </c>
      <c r="G50" s="45"/>
      <c r="H50" s="46">
        <f t="shared" si="13"/>
      </c>
      <c r="I50" s="46">
        <f t="shared" si="7"/>
      </c>
      <c r="J50" s="47" t="e">
        <f>IF(#REF!="CONGNET",#REF!,"")</f>
        <v>#REF!</v>
      </c>
      <c r="K50" s="47"/>
      <c r="L50" s="46">
        <f t="shared" si="14"/>
      </c>
      <c r="M50" s="46">
        <f t="shared" si="8"/>
      </c>
      <c r="N50" s="105" t="e">
        <f>IF(#REF!="DOSSEVILLE",#REF!,"")</f>
        <v>#REF!</v>
      </c>
      <c r="O50" s="46"/>
      <c r="P50" s="46">
        <f t="shared" si="15"/>
      </c>
      <c r="Q50" s="53">
        <f t="shared" si="9"/>
      </c>
      <c r="R50" s="105" t="e">
        <f>IF(#REF!="GOUEDARD",#REF!,"")</f>
        <v>#REF!</v>
      </c>
      <c r="S50" s="94"/>
      <c r="T50" s="94">
        <f t="shared" si="10"/>
      </c>
      <c r="U50" s="94">
        <f t="shared" si="11"/>
      </c>
      <c r="V50" s="95" t="e">
        <f>IF(#REF!="MARAIS",#REF!,"")</f>
        <v>#REF!</v>
      </c>
      <c r="W50" s="96"/>
      <c r="X50" s="11">
        <f t="shared" si="16"/>
        <v>0</v>
      </c>
      <c r="Z50" s="11">
        <f t="shared" si="17"/>
        <v>0</v>
      </c>
      <c r="AA50" s="11">
        <f t="shared" si="18"/>
        <v>0</v>
      </c>
      <c r="AB50" s="246">
        <f>A50</f>
        <v>40933</v>
      </c>
      <c r="AC50" s="18">
        <v>0.3541666666666667</v>
      </c>
      <c r="AD50" s="31">
        <v>96</v>
      </c>
      <c r="AE50" s="18">
        <v>0.6666666666666666</v>
      </c>
      <c r="AF50" s="66"/>
    </row>
    <row r="51" spans="1:32" s="9" customFormat="1" ht="20.25" customHeight="1">
      <c r="A51" s="253"/>
      <c r="B51" s="5"/>
      <c r="C51" s="5"/>
      <c r="D51" s="41"/>
      <c r="E51" s="5">
        <f t="shared" si="12"/>
        <v>24</v>
      </c>
      <c r="F51" s="5">
        <v>0</v>
      </c>
      <c r="G51" s="6"/>
      <c r="H51" s="13">
        <f t="shared" si="13"/>
      </c>
      <c r="I51" s="13">
        <f t="shared" si="7"/>
      </c>
      <c r="J51" s="14" t="e">
        <f>IF(#REF!="CONGNET",#REF!,"")</f>
        <v>#REF!</v>
      </c>
      <c r="K51" s="14"/>
      <c r="L51" s="13">
        <f t="shared" si="14"/>
      </c>
      <c r="M51" s="13">
        <f t="shared" si="8"/>
      </c>
      <c r="N51" s="104" t="e">
        <f>IF(#REF!="DOSSEVILLE",#REF!,"")</f>
        <v>#REF!</v>
      </c>
      <c r="O51" s="13"/>
      <c r="P51" s="13">
        <f t="shared" si="15"/>
      </c>
      <c r="Q51" s="52">
        <f t="shared" si="9"/>
      </c>
      <c r="R51" s="104" t="e">
        <f>IF(#REF!="GOUEDARD",#REF!,"")</f>
        <v>#REF!</v>
      </c>
      <c r="S51" s="76"/>
      <c r="T51" s="76">
        <f t="shared" si="10"/>
      </c>
      <c r="U51" s="76">
        <f t="shared" si="11"/>
      </c>
      <c r="V51" s="81" t="e">
        <f>IF(#REF!="MARAIS",#REF!,"")</f>
        <v>#REF!</v>
      </c>
      <c r="W51" s="20"/>
      <c r="X51" s="11">
        <f t="shared" si="16"/>
        <v>0</v>
      </c>
      <c r="Z51" s="11">
        <f t="shared" si="17"/>
        <v>0</v>
      </c>
      <c r="AA51" s="11">
        <f t="shared" si="18"/>
        <v>0</v>
      </c>
      <c r="AB51" s="247"/>
      <c r="AC51" s="23">
        <v>0.875</v>
      </c>
      <c r="AD51" s="33">
        <v>96</v>
      </c>
      <c r="AE51" s="23">
        <v>0.16666666666666666</v>
      </c>
      <c r="AF51" s="67"/>
    </row>
    <row r="52" spans="1:32" s="9" customFormat="1" ht="24.75" customHeight="1">
      <c r="A52" s="254">
        <f>A50+1</f>
        <v>40934</v>
      </c>
      <c r="B52" s="3"/>
      <c r="C52" s="3"/>
      <c r="D52" s="40"/>
      <c r="E52" s="3">
        <f t="shared" si="12"/>
        <v>24</v>
      </c>
      <c r="F52" s="3">
        <v>0.25</v>
      </c>
      <c r="G52" s="4"/>
      <c r="H52" s="10">
        <f t="shared" si="13"/>
      </c>
      <c r="I52" s="10">
        <f t="shared" si="7"/>
      </c>
      <c r="J52" s="38" t="e">
        <f>IF(#REF!="CONGNET",#REF!,"")</f>
        <v>#REF!</v>
      </c>
      <c r="K52" s="38"/>
      <c r="L52" s="10">
        <f t="shared" si="14"/>
      </c>
      <c r="M52" s="10">
        <f t="shared" si="8"/>
      </c>
      <c r="N52" s="105" t="e">
        <f>IF(#REF!="DOSSEVILLE",#REF!,"")</f>
        <v>#REF!</v>
      </c>
      <c r="O52" s="10"/>
      <c r="P52" s="10">
        <f t="shared" si="15"/>
      </c>
      <c r="Q52" s="51">
        <f t="shared" si="9"/>
      </c>
      <c r="R52" s="105" t="e">
        <f>IF(#REF!="GOUEDARD",#REF!,"")</f>
        <v>#REF!</v>
      </c>
      <c r="S52" s="72"/>
      <c r="T52" s="75">
        <f t="shared" si="10"/>
      </c>
      <c r="U52" s="75">
        <f t="shared" si="11"/>
      </c>
      <c r="V52" s="79" t="e">
        <f>IF(#REF!="MARAIS",#REF!,"")</f>
        <v>#REF!</v>
      </c>
      <c r="W52" s="17"/>
      <c r="X52" s="11">
        <f t="shared" si="16"/>
        <v>0</v>
      </c>
      <c r="Z52" s="11">
        <f t="shared" si="17"/>
        <v>0</v>
      </c>
      <c r="AA52" s="11">
        <f t="shared" si="18"/>
        <v>0</v>
      </c>
      <c r="AB52" s="235">
        <f>A52</f>
        <v>40934</v>
      </c>
      <c r="AC52" s="39">
        <v>0.3958333333333333</v>
      </c>
      <c r="AD52" s="34">
        <v>95</v>
      </c>
      <c r="AE52" s="39">
        <v>0.6875</v>
      </c>
      <c r="AF52" s="63"/>
    </row>
    <row r="53" spans="1:32" s="9" customFormat="1" ht="24.75" customHeight="1">
      <c r="A53" s="255"/>
      <c r="B53" s="5"/>
      <c r="C53" s="5"/>
      <c r="D53" s="41"/>
      <c r="E53" s="5">
        <f t="shared" si="12"/>
        <v>24</v>
      </c>
      <c r="F53" s="5">
        <v>0</v>
      </c>
      <c r="G53" s="6"/>
      <c r="H53" s="13">
        <f t="shared" si="13"/>
      </c>
      <c r="I53" s="13">
        <f t="shared" si="7"/>
      </c>
      <c r="J53" s="14" t="e">
        <f>IF(#REF!="CONGNET",#REF!,"")</f>
        <v>#REF!</v>
      </c>
      <c r="K53" s="14"/>
      <c r="L53" s="13">
        <f t="shared" si="14"/>
      </c>
      <c r="M53" s="13">
        <f t="shared" si="8"/>
      </c>
      <c r="N53" s="104" t="e">
        <f>IF(#REF!="DOSSEVILLE",#REF!,"")</f>
        <v>#REF!</v>
      </c>
      <c r="O53" s="13"/>
      <c r="P53" s="13">
        <f t="shared" si="15"/>
      </c>
      <c r="Q53" s="52">
        <f t="shared" si="9"/>
      </c>
      <c r="R53" s="103" t="e">
        <f>IF(#REF!="GOUEDARD",#REF!,"")</f>
        <v>#REF!</v>
      </c>
      <c r="S53" s="73"/>
      <c r="T53" s="76">
        <f t="shared" si="10"/>
      </c>
      <c r="U53" s="76">
        <f t="shared" si="11"/>
      </c>
      <c r="V53" s="81" t="e">
        <f>IF(#REF!="MARAIS",#REF!,"")</f>
        <v>#REF!</v>
      </c>
      <c r="W53" s="20"/>
      <c r="X53" s="11">
        <f t="shared" si="16"/>
        <v>0</v>
      </c>
      <c r="Z53" s="11">
        <f t="shared" si="17"/>
        <v>0</v>
      </c>
      <c r="AA53" s="11">
        <f t="shared" si="18"/>
        <v>0</v>
      </c>
      <c r="AB53" s="236"/>
      <c r="AC53" s="22">
        <v>0.8958333333333334</v>
      </c>
      <c r="AD53" s="30">
        <v>92</v>
      </c>
      <c r="AE53" s="22">
        <v>0.20833333333333334</v>
      </c>
      <c r="AF53" s="65"/>
    </row>
    <row r="54" spans="1:32" s="9" customFormat="1" ht="24.75" customHeight="1">
      <c r="A54" s="254">
        <f>A52+1</f>
        <v>40935</v>
      </c>
      <c r="B54" s="3"/>
      <c r="C54" s="3"/>
      <c r="D54" s="40"/>
      <c r="E54" s="3">
        <f t="shared" si="12"/>
        <v>24</v>
      </c>
      <c r="F54" s="3">
        <v>0.20833333333333334</v>
      </c>
      <c r="G54" s="4"/>
      <c r="H54" s="10">
        <f t="shared" si="13"/>
      </c>
      <c r="I54" s="10">
        <f t="shared" si="7"/>
      </c>
      <c r="J54" s="38" t="e">
        <f>IF(#REF!="CONGNET",#REF!,"")</f>
        <v>#REF!</v>
      </c>
      <c r="K54" s="38"/>
      <c r="L54" s="10">
        <f t="shared" si="14"/>
      </c>
      <c r="M54" s="10">
        <f t="shared" si="8"/>
      </c>
      <c r="N54" s="105" t="e">
        <f>IF(#REF!="DOSSEVILLE",#REF!,"")</f>
        <v>#REF!</v>
      </c>
      <c r="O54" s="10"/>
      <c r="P54" s="10">
        <f t="shared" si="15"/>
      </c>
      <c r="Q54" s="51">
        <f t="shared" si="9"/>
      </c>
      <c r="R54" s="103" t="e">
        <f>IF(#REF!="GOUEDARD",#REF!,"")</f>
        <v>#REF!</v>
      </c>
      <c r="S54" s="72"/>
      <c r="T54" s="75">
        <f t="shared" si="10"/>
      </c>
      <c r="U54" s="75">
        <f t="shared" si="11"/>
      </c>
      <c r="V54" s="79" t="e">
        <f>IF(#REF!="MARAIS",#REF!,"")</f>
        <v>#REF!</v>
      </c>
      <c r="W54" s="17"/>
      <c r="X54" s="11">
        <f t="shared" si="16"/>
        <v>0</v>
      </c>
      <c r="Z54" s="11">
        <f t="shared" si="17"/>
        <v>0</v>
      </c>
      <c r="AA54" s="11">
        <f t="shared" si="18"/>
        <v>0</v>
      </c>
      <c r="AB54" s="235">
        <f>A54</f>
        <v>40935</v>
      </c>
      <c r="AC54" s="39">
        <v>0.4166666666666667</v>
      </c>
      <c r="AD54" s="34">
        <v>89</v>
      </c>
      <c r="AE54" s="39">
        <v>0.7083333333333334</v>
      </c>
      <c r="AF54" s="63"/>
    </row>
    <row r="55" spans="1:32" s="9" customFormat="1" ht="24.75" customHeight="1">
      <c r="A55" s="255"/>
      <c r="B55" s="5"/>
      <c r="C55" s="5"/>
      <c r="D55" s="41"/>
      <c r="E55" s="5">
        <f t="shared" si="12"/>
        <v>24</v>
      </c>
      <c r="F55" s="5">
        <v>0</v>
      </c>
      <c r="G55" s="6"/>
      <c r="H55" s="13">
        <f t="shared" si="13"/>
      </c>
      <c r="I55" s="13">
        <f t="shared" si="7"/>
      </c>
      <c r="J55" s="14" t="e">
        <f>IF(#REF!="CONGNET",#REF!,"")</f>
        <v>#REF!</v>
      </c>
      <c r="K55" s="14"/>
      <c r="L55" s="13">
        <f t="shared" si="14"/>
      </c>
      <c r="M55" s="13">
        <f t="shared" si="8"/>
      </c>
      <c r="N55" s="104" t="e">
        <f>IF(#REF!="DOSSEVILLE",#REF!,"")</f>
        <v>#REF!</v>
      </c>
      <c r="O55" s="13"/>
      <c r="P55" s="13">
        <f t="shared" si="15"/>
      </c>
      <c r="Q55" s="52">
        <f t="shared" si="9"/>
      </c>
      <c r="R55" s="104" t="e">
        <f>IF(#REF!="GOUEDARD",#REF!,"")</f>
        <v>#REF!</v>
      </c>
      <c r="S55" s="73"/>
      <c r="T55" s="76">
        <f t="shared" si="10"/>
      </c>
      <c r="U55" s="76">
        <f t="shared" si="11"/>
      </c>
      <c r="V55" s="81" t="e">
        <f>IF(#REF!="MARAIS",#REF!,"")</f>
        <v>#REF!</v>
      </c>
      <c r="W55" s="20"/>
      <c r="X55" s="11">
        <f t="shared" si="16"/>
        <v>0</v>
      </c>
      <c r="Z55" s="11">
        <f t="shared" si="17"/>
        <v>0</v>
      </c>
      <c r="AA55" s="11">
        <f t="shared" si="18"/>
        <v>0</v>
      </c>
      <c r="AB55" s="236"/>
      <c r="AC55" s="22">
        <v>0.9375</v>
      </c>
      <c r="AD55" s="30">
        <v>86</v>
      </c>
      <c r="AE55" s="22">
        <v>0.22916666666666666</v>
      </c>
      <c r="AF55" s="65"/>
    </row>
    <row r="56" spans="1:32" s="9" customFormat="1" ht="24.75" customHeight="1">
      <c r="A56" s="254">
        <f>A54+1</f>
        <v>40936</v>
      </c>
      <c r="B56" s="3"/>
      <c r="C56" s="3"/>
      <c r="D56" s="40"/>
      <c r="E56" s="3">
        <f t="shared" si="12"/>
        <v>24</v>
      </c>
      <c r="F56" s="3">
        <v>0.16666666666666666</v>
      </c>
      <c r="G56" s="4"/>
      <c r="H56" s="10">
        <f t="shared" si="13"/>
      </c>
      <c r="I56" s="10">
        <f t="shared" si="7"/>
      </c>
      <c r="J56" s="38" t="e">
        <f>IF(#REF!="CONGNET",#REF!,"")</f>
        <v>#REF!</v>
      </c>
      <c r="K56" s="38"/>
      <c r="L56" s="10">
        <f t="shared" si="14"/>
      </c>
      <c r="M56" s="10">
        <f t="shared" si="8"/>
      </c>
      <c r="N56" s="105" t="e">
        <f>IF(#REF!="DOSSEVILLE",#REF!,"")</f>
        <v>#REF!</v>
      </c>
      <c r="O56" s="10"/>
      <c r="P56" s="10">
        <f t="shared" si="15"/>
      </c>
      <c r="Q56" s="51">
        <f t="shared" si="9"/>
      </c>
      <c r="R56" s="105" t="e">
        <f>IF(#REF!="GOUEDARD",#REF!,"")</f>
        <v>#REF!</v>
      </c>
      <c r="S56" s="72"/>
      <c r="T56" s="75">
        <f t="shared" si="10"/>
      </c>
      <c r="U56" s="75">
        <f t="shared" si="11"/>
      </c>
      <c r="V56" s="79" t="e">
        <f>IF(#REF!="MARAIS",#REF!,"")</f>
        <v>#REF!</v>
      </c>
      <c r="W56" s="17"/>
      <c r="X56" s="11">
        <f t="shared" si="16"/>
        <v>0</v>
      </c>
      <c r="Z56" s="11">
        <f t="shared" si="17"/>
        <v>0</v>
      </c>
      <c r="AA56" s="11">
        <f t="shared" si="18"/>
        <v>0</v>
      </c>
      <c r="AB56" s="235">
        <f>A56</f>
        <v>40936</v>
      </c>
      <c r="AC56" s="39">
        <v>0.4375</v>
      </c>
      <c r="AD56" s="34">
        <v>81</v>
      </c>
      <c r="AE56" s="39">
        <v>0.75</v>
      </c>
      <c r="AF56" s="63"/>
    </row>
    <row r="57" spans="1:32" s="9" customFormat="1" ht="24.75" customHeight="1">
      <c r="A57" s="255"/>
      <c r="B57" s="5"/>
      <c r="C57" s="5"/>
      <c r="D57" s="41"/>
      <c r="E57" s="5">
        <f t="shared" si="12"/>
        <v>24</v>
      </c>
      <c r="F57" s="5">
        <v>0.020833333333333332</v>
      </c>
      <c r="G57" s="6"/>
      <c r="H57" s="13">
        <f t="shared" si="13"/>
      </c>
      <c r="I57" s="13">
        <f t="shared" si="7"/>
      </c>
      <c r="J57" s="14" t="e">
        <f>IF(#REF!="CONGNET",#REF!,"")</f>
        <v>#REF!</v>
      </c>
      <c r="K57" s="14"/>
      <c r="L57" s="13">
        <f t="shared" si="14"/>
      </c>
      <c r="M57" s="13">
        <f t="shared" si="8"/>
      </c>
      <c r="N57" s="104" t="e">
        <f>IF(#REF!="DOSSEVILLE",#REF!,"")</f>
        <v>#REF!</v>
      </c>
      <c r="O57" s="13"/>
      <c r="P57" s="13">
        <f t="shared" si="15"/>
      </c>
      <c r="Q57" s="52">
        <f t="shared" si="9"/>
      </c>
      <c r="R57" s="104" t="e">
        <f>IF(#REF!="GOUEDARD",#REF!,"")</f>
        <v>#REF!</v>
      </c>
      <c r="S57" s="73"/>
      <c r="T57" s="76">
        <f t="shared" si="10"/>
      </c>
      <c r="U57" s="76">
        <f t="shared" si="11"/>
      </c>
      <c r="V57" s="81" t="e">
        <f>IF(#REF!="MARAIS",#REF!,"")</f>
        <v>#REF!</v>
      </c>
      <c r="W57" s="20"/>
      <c r="X57" s="11">
        <f t="shared" si="16"/>
        <v>0</v>
      </c>
      <c r="Z57" s="11">
        <f t="shared" si="17"/>
        <v>0</v>
      </c>
      <c r="AA57" s="11">
        <f t="shared" si="18"/>
        <v>0</v>
      </c>
      <c r="AB57" s="236"/>
      <c r="AC57" s="22">
        <v>0.9583333333333334</v>
      </c>
      <c r="AD57" s="30">
        <v>76</v>
      </c>
      <c r="AE57" s="22">
        <v>0.25</v>
      </c>
      <c r="AF57" s="65"/>
    </row>
    <row r="58" spans="1:32" s="9" customFormat="1" ht="24.75" customHeight="1">
      <c r="A58" s="254">
        <f>A56+1</f>
        <v>40937</v>
      </c>
      <c r="B58" s="3"/>
      <c r="C58" s="3"/>
      <c r="D58" s="42"/>
      <c r="E58" s="3">
        <f t="shared" si="12"/>
        <v>24</v>
      </c>
      <c r="F58" s="3">
        <v>0.125</v>
      </c>
      <c r="G58" s="4"/>
      <c r="H58" s="10">
        <f t="shared" si="13"/>
      </c>
      <c r="I58" s="10">
        <f t="shared" si="7"/>
      </c>
      <c r="J58" s="38" t="e">
        <f>IF(#REF!="CONGNET",#REF!,"")</f>
        <v>#REF!</v>
      </c>
      <c r="K58" s="38"/>
      <c r="L58" s="10">
        <f t="shared" si="14"/>
      </c>
      <c r="M58" s="10">
        <f t="shared" si="8"/>
      </c>
      <c r="N58" s="105" t="e">
        <f>IF(#REF!="DOSSEVILLE",#REF!,"")</f>
        <v>#REF!</v>
      </c>
      <c r="O58" s="10"/>
      <c r="P58" s="10">
        <f t="shared" si="15"/>
      </c>
      <c r="Q58" s="51">
        <f t="shared" si="9"/>
      </c>
      <c r="R58" s="105" t="e">
        <f>IF(#REF!="GOUEDARD",#REF!,"")</f>
        <v>#REF!</v>
      </c>
      <c r="S58" s="72"/>
      <c r="T58" s="75">
        <f t="shared" si="10"/>
      </c>
      <c r="U58" s="75">
        <f t="shared" si="11"/>
      </c>
      <c r="V58" s="79" t="e">
        <f>IF(#REF!="MARAIS",#REF!,"")</f>
        <v>#REF!</v>
      </c>
      <c r="W58" s="17"/>
      <c r="X58" s="11">
        <f t="shared" si="16"/>
        <v>0</v>
      </c>
      <c r="Z58" s="11">
        <f t="shared" si="17"/>
        <v>0</v>
      </c>
      <c r="AA58" s="11">
        <f t="shared" si="18"/>
        <v>0</v>
      </c>
      <c r="AB58" s="237">
        <f>A58</f>
        <v>40937</v>
      </c>
      <c r="AC58" s="21">
        <v>0.4583333333333333</v>
      </c>
      <c r="AD58" s="29">
        <v>71</v>
      </c>
      <c r="AE58" s="21">
        <v>0.7708333333333334</v>
      </c>
      <c r="AF58" s="63"/>
    </row>
    <row r="59" spans="1:32" s="9" customFormat="1" ht="24.75" customHeight="1">
      <c r="A59" s="255"/>
      <c r="B59" s="5"/>
      <c r="C59" s="5"/>
      <c r="D59" s="41"/>
      <c r="E59" s="5">
        <f t="shared" si="12"/>
        <v>24</v>
      </c>
      <c r="F59" s="5">
        <v>0.08333333333333333</v>
      </c>
      <c r="G59" s="6"/>
      <c r="H59" s="13">
        <f t="shared" si="13"/>
      </c>
      <c r="I59" s="13">
        <f t="shared" si="7"/>
      </c>
      <c r="J59" s="14" t="e">
        <f>IF(#REF!="CONGNET",#REF!,"")</f>
        <v>#REF!</v>
      </c>
      <c r="K59" s="14"/>
      <c r="L59" s="13">
        <f t="shared" si="14"/>
      </c>
      <c r="M59" s="13">
        <f t="shared" si="8"/>
      </c>
      <c r="N59" s="104" t="e">
        <f>IF(#REF!="DOSSEVILLE",#REF!,"")</f>
        <v>#REF!</v>
      </c>
      <c r="O59" s="13"/>
      <c r="P59" s="13">
        <f t="shared" si="15"/>
      </c>
      <c r="Q59" s="52">
        <f t="shared" si="9"/>
      </c>
      <c r="R59" s="104" t="e">
        <f>IF(#REF!="GOUEDARD",#REF!,"")</f>
        <v>#REF!</v>
      </c>
      <c r="S59" s="73"/>
      <c r="T59" s="76">
        <f t="shared" si="10"/>
      </c>
      <c r="U59" s="76">
        <f t="shared" si="11"/>
      </c>
      <c r="V59" s="81" t="e">
        <f>IF(#REF!="MARAIS",#REF!,"")</f>
        <v>#REF!</v>
      </c>
      <c r="W59" s="20"/>
      <c r="X59" s="11">
        <f t="shared" si="16"/>
        <v>0</v>
      </c>
      <c r="Z59" s="11">
        <f t="shared" si="17"/>
        <v>0</v>
      </c>
      <c r="AA59" s="11">
        <f t="shared" si="18"/>
        <v>0</v>
      </c>
      <c r="AB59" s="232"/>
      <c r="AC59" s="22">
        <v>0</v>
      </c>
      <c r="AD59" s="30">
        <v>65</v>
      </c>
      <c r="AE59" s="22">
        <v>0.2708333333333333</v>
      </c>
      <c r="AF59" s="62"/>
    </row>
    <row r="60" spans="1:32" s="9" customFormat="1" ht="24.75" customHeight="1">
      <c r="A60" s="250">
        <f>A58+1</f>
        <v>40938</v>
      </c>
      <c r="B60" s="3"/>
      <c r="C60" s="3"/>
      <c r="D60" s="42"/>
      <c r="E60" s="3">
        <f t="shared" si="12"/>
        <v>24</v>
      </c>
      <c r="F60" s="3">
        <v>0.0625</v>
      </c>
      <c r="G60" s="28"/>
      <c r="H60" s="10">
        <f t="shared" si="13"/>
      </c>
      <c r="I60" s="10">
        <f t="shared" si="7"/>
      </c>
      <c r="J60" s="38" t="e">
        <f>IF(#REF!="CONGNET",#REF!,"")</f>
        <v>#REF!</v>
      </c>
      <c r="K60" s="38"/>
      <c r="L60" s="10">
        <f t="shared" si="14"/>
      </c>
      <c r="M60" s="10">
        <f t="shared" si="8"/>
      </c>
      <c r="N60" s="105" t="e">
        <f>IF(#REF!="DOSSEVILLE",#REF!,"")</f>
        <v>#REF!</v>
      </c>
      <c r="O60" s="10"/>
      <c r="P60" s="10">
        <f t="shared" si="15"/>
      </c>
      <c r="Q60" s="51">
        <f t="shared" si="9"/>
      </c>
      <c r="R60" s="105" t="e">
        <f>IF(#REF!="GOUEDARD",#REF!,"")</f>
        <v>#REF!</v>
      </c>
      <c r="S60" s="72"/>
      <c r="T60" s="75">
        <f t="shared" si="10"/>
      </c>
      <c r="U60" s="75">
        <f t="shared" si="11"/>
      </c>
      <c r="V60" s="79" t="e">
        <f>IF(#REF!="MARAIS",#REF!,"")</f>
        <v>#REF!</v>
      </c>
      <c r="W60" s="17"/>
      <c r="X60" s="11">
        <f t="shared" si="16"/>
        <v>0</v>
      </c>
      <c r="Z60" s="11">
        <f t="shared" si="17"/>
        <v>0</v>
      </c>
      <c r="AA60" s="11">
        <f t="shared" si="18"/>
        <v>0</v>
      </c>
      <c r="AB60" s="248">
        <f>A60</f>
        <v>40938</v>
      </c>
      <c r="AC60" s="21">
        <v>0.4791666666666667</v>
      </c>
      <c r="AD60" s="29">
        <v>59</v>
      </c>
      <c r="AE60" s="21">
        <v>0.7916666666666666</v>
      </c>
      <c r="AF60" s="63"/>
    </row>
    <row r="61" spans="1:32" s="9" customFormat="1" ht="24.75" customHeight="1">
      <c r="A61" s="251"/>
      <c r="B61" s="5"/>
      <c r="C61" s="5"/>
      <c r="D61" s="41"/>
      <c r="E61" s="5">
        <f t="shared" si="12"/>
        <v>24</v>
      </c>
      <c r="F61" s="5">
        <v>0.125</v>
      </c>
      <c r="G61" s="36"/>
      <c r="H61" s="13">
        <f t="shared" si="13"/>
      </c>
      <c r="I61" s="13">
        <f t="shared" si="7"/>
      </c>
      <c r="J61" s="14" t="e">
        <f>IF(#REF!="CONGNET",#REF!,"")</f>
        <v>#REF!</v>
      </c>
      <c r="K61" s="14"/>
      <c r="L61" s="13">
        <f t="shared" si="14"/>
      </c>
      <c r="M61" s="13">
        <f t="shared" si="8"/>
      </c>
      <c r="N61" s="104" t="e">
        <f>IF(#REF!="DOSSEVILLE",#REF!,"")</f>
        <v>#REF!</v>
      </c>
      <c r="O61" s="13"/>
      <c r="P61" s="13">
        <f t="shared" si="15"/>
      </c>
      <c r="Q61" s="52">
        <f t="shared" si="9"/>
      </c>
      <c r="R61" s="104" t="e">
        <f>IF(#REF!="GOUEDARD",#REF!,"")</f>
        <v>#REF!</v>
      </c>
      <c r="S61" s="73"/>
      <c r="T61" s="76">
        <f t="shared" si="10"/>
      </c>
      <c r="U61" s="76">
        <f t="shared" si="11"/>
      </c>
      <c r="V61" s="81" t="e">
        <f>IF(#REF!="MARAIS",#REF!,"")</f>
        <v>#REF!</v>
      </c>
      <c r="W61" s="20"/>
      <c r="X61" s="11">
        <f t="shared" si="16"/>
        <v>0</v>
      </c>
      <c r="Z61" s="11">
        <f t="shared" si="17"/>
        <v>0</v>
      </c>
      <c r="AA61" s="11">
        <f t="shared" si="18"/>
        <v>0</v>
      </c>
      <c r="AB61" s="249"/>
      <c r="AC61" s="22">
        <v>0.020833333333333332</v>
      </c>
      <c r="AD61" s="30">
        <v>53</v>
      </c>
      <c r="AE61" s="22">
        <v>0.3125</v>
      </c>
      <c r="AF61" s="62"/>
    </row>
    <row r="62" spans="1:32" s="9" customFormat="1" ht="24.75" customHeight="1">
      <c r="A62" s="252">
        <f>A60+1</f>
        <v>40939</v>
      </c>
      <c r="B62" s="3"/>
      <c r="C62" s="3"/>
      <c r="D62" s="42"/>
      <c r="E62" s="3">
        <f t="shared" si="12"/>
        <v>24</v>
      </c>
      <c r="F62" s="3">
        <v>0.020833333333333332</v>
      </c>
      <c r="G62" s="28"/>
      <c r="H62" s="10">
        <f t="shared" si="13"/>
      </c>
      <c r="I62" s="10">
        <f t="shared" si="7"/>
      </c>
      <c r="J62" s="38" t="e">
        <f>IF(#REF!="CONGNET",#REF!,"")</f>
        <v>#REF!</v>
      </c>
      <c r="K62" s="38"/>
      <c r="L62" s="10">
        <f t="shared" si="14"/>
      </c>
      <c r="M62" s="10">
        <f t="shared" si="8"/>
      </c>
      <c r="N62" s="105" t="e">
        <f>IF(#REF!="DOSSEVILLE",#REF!,"")</f>
        <v>#REF!</v>
      </c>
      <c r="O62" s="10"/>
      <c r="P62" s="10">
        <f t="shared" si="15"/>
      </c>
      <c r="Q62" s="51">
        <f t="shared" si="9"/>
      </c>
      <c r="R62" s="105" t="e">
        <f>IF(#REF!="GOUEDARD",#REF!,"")</f>
        <v>#REF!</v>
      </c>
      <c r="S62" s="72"/>
      <c r="T62" s="75">
        <f t="shared" si="10"/>
      </c>
      <c r="U62" s="75">
        <f t="shared" si="11"/>
      </c>
      <c r="V62" s="79" t="e">
        <f>IF(#REF!="MARAIS",#REF!,"")</f>
        <v>#REF!</v>
      </c>
      <c r="W62" s="17"/>
      <c r="X62" s="11">
        <f t="shared" si="16"/>
        <v>0</v>
      </c>
      <c r="Z62" s="11">
        <f t="shared" si="17"/>
        <v>0</v>
      </c>
      <c r="AA62" s="11">
        <f t="shared" si="18"/>
        <v>0</v>
      </c>
      <c r="AB62" s="233">
        <f>A62</f>
        <v>40939</v>
      </c>
      <c r="AC62" s="21">
        <v>0.5</v>
      </c>
      <c r="AD62" s="29">
        <v>47</v>
      </c>
      <c r="AE62" s="21">
        <v>0.8333333333333334</v>
      </c>
      <c r="AF62" s="63"/>
    </row>
    <row r="63" spans="1:32" s="9" customFormat="1" ht="24.75" customHeight="1">
      <c r="A63" s="253"/>
      <c r="B63" s="5"/>
      <c r="C63" s="5"/>
      <c r="D63" s="41"/>
      <c r="E63" s="5">
        <f t="shared" si="12"/>
        <v>24</v>
      </c>
      <c r="F63" s="5">
        <v>0.16666666666666666</v>
      </c>
      <c r="G63" s="36"/>
      <c r="H63" s="13">
        <f t="shared" si="13"/>
      </c>
      <c r="I63" s="13">
        <f t="shared" si="7"/>
      </c>
      <c r="J63" s="14" t="e">
        <f>IF(#REF!="CONGNET",#REF!,"")</f>
        <v>#REF!</v>
      </c>
      <c r="K63" s="14"/>
      <c r="L63" s="13">
        <f t="shared" si="14"/>
      </c>
      <c r="M63" s="13">
        <f t="shared" si="8"/>
      </c>
      <c r="N63" s="104" t="e">
        <f>IF(#REF!="DOSSEVILLE",#REF!,"")</f>
        <v>#REF!</v>
      </c>
      <c r="O63" s="13"/>
      <c r="P63" s="13">
        <f t="shared" si="15"/>
      </c>
      <c r="Q63" s="52">
        <f t="shared" si="9"/>
      </c>
      <c r="R63" s="104" t="e">
        <f>IF(#REF!="GOUEDARD",#REF!,"")</f>
        <v>#REF!</v>
      </c>
      <c r="S63" s="73"/>
      <c r="T63" s="76">
        <f t="shared" si="10"/>
      </c>
      <c r="U63" s="76">
        <f t="shared" si="11"/>
      </c>
      <c r="V63" s="81" t="e">
        <f>IF(#REF!="MARAIS",#REF!,"")</f>
        <v>#REF!</v>
      </c>
      <c r="W63" s="20"/>
      <c r="X63" s="11">
        <f t="shared" si="16"/>
        <v>0</v>
      </c>
      <c r="Z63" s="11">
        <f t="shared" si="17"/>
        <v>0</v>
      </c>
      <c r="AA63" s="11">
        <f t="shared" si="18"/>
        <v>0</v>
      </c>
      <c r="AB63" s="234"/>
      <c r="AC63" s="22">
        <v>0.020833333333333332</v>
      </c>
      <c r="AD63" s="30">
        <v>41</v>
      </c>
      <c r="AE63" s="22">
        <v>0.3333333333333333</v>
      </c>
      <c r="AF63" s="62"/>
    </row>
    <row r="64" spans="30:31" ht="12.75">
      <c r="AD64" s="19"/>
      <c r="AE64" s="70"/>
    </row>
    <row r="65" spans="30:31" ht="12.75">
      <c r="AD65" s="19"/>
      <c r="AE65" s="70"/>
    </row>
  </sheetData>
  <mergeCells count="64">
    <mergeCell ref="A50:A51"/>
    <mergeCell ref="A58:A59"/>
    <mergeCell ref="A60:A61"/>
    <mergeCell ref="A62:A63"/>
    <mergeCell ref="A52:A53"/>
    <mergeCell ref="A54:A55"/>
    <mergeCell ref="A56:A57"/>
    <mergeCell ref="A42:A43"/>
    <mergeCell ref="A44:A45"/>
    <mergeCell ref="A46:A47"/>
    <mergeCell ref="A48:A49"/>
    <mergeCell ref="A36:A37"/>
    <mergeCell ref="A38:A39"/>
    <mergeCell ref="A40:A41"/>
    <mergeCell ref="A26:A27"/>
    <mergeCell ref="A28:A29"/>
    <mergeCell ref="A30:A31"/>
    <mergeCell ref="A32:A33"/>
    <mergeCell ref="A34:A35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  <mergeCell ref="AB60:AB61"/>
    <mergeCell ref="AB62:AB63"/>
    <mergeCell ref="AB52:AB53"/>
    <mergeCell ref="AB54:AB55"/>
    <mergeCell ref="AB56:AB57"/>
    <mergeCell ref="AB46:AB47"/>
    <mergeCell ref="AB48:AB49"/>
    <mergeCell ref="AB50:AB51"/>
    <mergeCell ref="AB58:AB59"/>
    <mergeCell ref="AB34:AB35"/>
    <mergeCell ref="AB36:AB37"/>
    <mergeCell ref="AB42:AB43"/>
    <mergeCell ref="AB44:AB45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F8:AF9"/>
    <mergeCell ref="AF48:AF49"/>
    <mergeCell ref="AB2:AB3"/>
    <mergeCell ref="AB4:AB5"/>
    <mergeCell ref="AB6:AB7"/>
    <mergeCell ref="AB8:AB9"/>
    <mergeCell ref="AB10:AB11"/>
    <mergeCell ref="AB12:AB13"/>
    <mergeCell ref="AB14:AB15"/>
    <mergeCell ref="AB16:AB17"/>
  </mergeCells>
  <conditionalFormatting sqref="G2:G63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">
      <formula1>$AG$1:$AG$48</formula1>
    </dataValidation>
  </dataValidations>
  <printOptions/>
  <pageMargins left="0.1968503937007874" right="0.1968503937007874" top="0.1968503937007874" bottom="0.1968503937007874" header="0.5118110236220472" footer="0.11811023622047245"/>
  <pageSetup cellComments="asDisplaye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="85" zoomScaleNormal="85" workbookViewId="0" topLeftCell="AB1">
      <selection activeCell="AF1" sqref="AF1"/>
    </sheetView>
  </sheetViews>
  <sheetFormatPr defaultColWidth="11.421875" defaultRowHeight="12.75"/>
  <cols>
    <col min="1" max="1" width="10.2812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6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4.57421875" style="0" hidden="1" customWidth="1"/>
    <col min="22" max="22" width="5.57421875" style="71" hidden="1" customWidth="1"/>
    <col min="23" max="23" width="2.0039062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9.7109375" style="0" customWidth="1"/>
    <col min="29" max="29" width="10.7109375" style="15" customWidth="1"/>
    <col min="30" max="30" width="10.7109375" style="16" customWidth="1"/>
    <col min="31" max="31" width="10.7109375" style="15" customWidth="1"/>
    <col min="32" max="32" width="69.140625" style="1" customWidth="1"/>
  </cols>
  <sheetData>
    <row r="1" spans="1:32" s="2" customFormat="1" ht="36.75" thickBot="1">
      <c r="A1" s="25">
        <v>41183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41183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41183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68">
        <f>A2</f>
        <v>41183</v>
      </c>
      <c r="AC2" s="18">
        <v>0.3333333333333333</v>
      </c>
      <c r="AD2" s="31">
        <v>92</v>
      </c>
      <c r="AE2" s="18">
        <v>0.6458333333333334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>
        <v>0.291666666666667</v>
      </c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6"/>
      <c r="AC3" s="22">
        <v>0.8333333333333334</v>
      </c>
      <c r="AD3" s="32">
        <v>92</v>
      </c>
      <c r="AE3" s="22">
        <v>0.14583333333333334</v>
      </c>
      <c r="AF3" s="174" t="s">
        <v>25</v>
      </c>
    </row>
    <row r="4" spans="1:32" s="9" customFormat="1" ht="24.75" customHeight="1">
      <c r="A4" s="250">
        <f>A2+1</f>
        <v>41184</v>
      </c>
      <c r="B4" s="3"/>
      <c r="C4" s="3"/>
      <c r="D4" s="42"/>
      <c r="E4" s="3">
        <f t="shared" si="0"/>
        <v>24</v>
      </c>
      <c r="F4" s="3">
        <v>0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5">
        <f>A4</f>
        <v>41184</v>
      </c>
      <c r="AC4" s="21">
        <v>0.3541666666666667</v>
      </c>
      <c r="AD4" s="29">
        <v>91</v>
      </c>
      <c r="AE4" s="21">
        <v>0.6666666666666666</v>
      </c>
      <c r="AF4" s="175" t="s">
        <v>26</v>
      </c>
    </row>
    <row r="5" spans="1:32" s="9" customFormat="1" ht="24.75" customHeight="1">
      <c r="A5" s="251"/>
      <c r="B5" s="5"/>
      <c r="C5" s="5"/>
      <c r="D5" s="41"/>
      <c r="E5" s="5">
        <f t="shared" si="0"/>
        <v>24</v>
      </c>
      <c r="F5" s="5"/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6"/>
      <c r="AC5" s="22">
        <v>0.8541666666666666</v>
      </c>
      <c r="AD5" s="30">
        <v>89</v>
      </c>
      <c r="AE5" s="22">
        <v>0.16666666666666666</v>
      </c>
      <c r="AF5" s="174" t="s">
        <v>27</v>
      </c>
    </row>
    <row r="6" spans="1:32" s="9" customFormat="1" ht="24.75" customHeight="1">
      <c r="A6" s="252">
        <f>A4+1</f>
        <v>41185</v>
      </c>
      <c r="B6" s="3"/>
      <c r="C6" s="3"/>
      <c r="D6" s="42"/>
      <c r="E6" s="3">
        <f t="shared" si="0"/>
        <v>24</v>
      </c>
      <c r="F6" s="3">
        <v>0.25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48">
        <f>A6</f>
        <v>41185</v>
      </c>
      <c r="AC6" s="21">
        <v>0.375</v>
      </c>
      <c r="AD6" s="29">
        <v>87</v>
      </c>
      <c r="AE6" s="21">
        <v>0.7083333333333334</v>
      </c>
      <c r="AF6" s="176" t="s">
        <v>28</v>
      </c>
    </row>
    <row r="7" spans="1:32" s="9" customFormat="1" ht="24.75" customHeight="1">
      <c r="A7" s="253"/>
      <c r="B7" s="5"/>
      <c r="C7" s="5"/>
      <c r="D7" s="41"/>
      <c r="E7" s="5">
        <f t="shared" si="0"/>
        <v>24</v>
      </c>
      <c r="F7" s="5">
        <v>0</v>
      </c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63"/>
      <c r="AC7" s="22">
        <v>0.8958333333333334</v>
      </c>
      <c r="AD7" s="30">
        <v>84</v>
      </c>
      <c r="AE7" s="22">
        <v>0.1875</v>
      </c>
      <c r="AF7" s="60"/>
    </row>
    <row r="8" spans="1:32" s="9" customFormat="1" ht="24.75" customHeight="1">
      <c r="A8" s="252">
        <f>A6+1</f>
        <v>41186</v>
      </c>
      <c r="B8" s="3"/>
      <c r="C8" s="3"/>
      <c r="D8" s="42"/>
      <c r="E8" s="3">
        <f t="shared" si="0"/>
        <v>24</v>
      </c>
      <c r="F8" s="3">
        <v>0.208333333333333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3">
        <f>A8</f>
        <v>41186</v>
      </c>
      <c r="AC8" s="21">
        <v>0.3958333333333333</v>
      </c>
      <c r="AD8" s="29">
        <v>71</v>
      </c>
      <c r="AE8" s="21">
        <v>0.7083333333333334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4"/>
      <c r="AC9" s="22">
        <v>0.8958333333333334</v>
      </c>
      <c r="AD9" s="30">
        <v>84</v>
      </c>
      <c r="AE9" s="22">
        <v>0.20833333333333334</v>
      </c>
      <c r="AF9" s="230"/>
    </row>
    <row r="10" spans="1:32" s="9" customFormat="1" ht="24.75" customHeight="1">
      <c r="A10" s="254">
        <f>A8+1</f>
        <v>41187</v>
      </c>
      <c r="B10" s="3"/>
      <c r="C10" s="3"/>
      <c r="D10" s="42"/>
      <c r="E10" s="3">
        <f t="shared" si="0"/>
        <v>24</v>
      </c>
      <c r="F10" s="3">
        <v>0.166666666666667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5">
        <f>A10</f>
        <v>41187</v>
      </c>
      <c r="AC10" s="21">
        <v>0.3958333333333333</v>
      </c>
      <c r="AD10" s="29">
        <v>60</v>
      </c>
      <c r="AE10" s="21">
        <v>0.7291666666666666</v>
      </c>
      <c r="AF10" s="59"/>
    </row>
    <row r="11" spans="1:32" s="9" customFormat="1" ht="24.75" customHeight="1">
      <c r="A11" s="255"/>
      <c r="B11" s="5"/>
      <c r="C11" s="5"/>
      <c r="D11" s="41"/>
      <c r="E11" s="5">
        <f t="shared" si="0"/>
        <v>24</v>
      </c>
      <c r="F11" s="5">
        <v>0.0416666666666667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6"/>
      <c r="AC11" s="22">
        <v>0.9375</v>
      </c>
      <c r="AD11" s="30">
        <v>66</v>
      </c>
      <c r="AE11" s="22">
        <v>0.22916666666666666</v>
      </c>
      <c r="AF11" s="58"/>
    </row>
    <row r="12" spans="1:32" s="9" customFormat="1" ht="24.75" customHeight="1">
      <c r="A12" s="254">
        <f>A10+1</f>
        <v>41188</v>
      </c>
      <c r="B12" s="3"/>
      <c r="C12" s="3"/>
      <c r="D12" s="42"/>
      <c r="E12" s="3">
        <f t="shared" si="0"/>
        <v>24</v>
      </c>
      <c r="F12" s="3">
        <v>0.104166666666667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35">
        <f>A12</f>
        <v>41188</v>
      </c>
      <c r="AC12" s="21">
        <v>0.4166666666666667</v>
      </c>
      <c r="AD12" s="29">
        <v>60</v>
      </c>
      <c r="AE12" s="21">
        <v>0.7708333333333334</v>
      </c>
      <c r="AF12" s="61"/>
    </row>
    <row r="13" spans="1:32" s="9" customFormat="1" ht="24.75" customHeight="1">
      <c r="A13" s="255"/>
      <c r="B13" s="5"/>
      <c r="C13" s="5"/>
      <c r="D13" s="41"/>
      <c r="E13" s="5">
        <f t="shared" si="0"/>
        <v>24</v>
      </c>
      <c r="F13" s="5">
        <v>0.0833333333333333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36"/>
      <c r="AC13" s="22">
        <v>0.9375</v>
      </c>
      <c r="AD13" s="30">
        <v>55</v>
      </c>
      <c r="AE13" s="22">
        <v>0.2708333333333333</v>
      </c>
      <c r="AF13" s="82"/>
    </row>
    <row r="14" spans="1:32" s="9" customFormat="1" ht="24.75" customHeight="1">
      <c r="A14" s="254">
        <f>A12+1</f>
        <v>41189</v>
      </c>
      <c r="B14" s="3"/>
      <c r="C14" s="3"/>
      <c r="D14" s="42"/>
      <c r="E14" s="3">
        <f t="shared" si="0"/>
        <v>24</v>
      </c>
      <c r="F14" s="3">
        <v>0.0416666666666667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7">
        <f>A14</f>
        <v>41189</v>
      </c>
      <c r="AC14" s="21">
        <v>0.4375</v>
      </c>
      <c r="AD14" s="29">
        <v>49</v>
      </c>
      <c r="AE14" s="21">
        <v>0.7916666666666666</v>
      </c>
      <c r="AF14" s="59"/>
    </row>
    <row r="15" spans="1:32" s="9" customFormat="1" ht="24.75" customHeight="1">
      <c r="A15" s="255"/>
      <c r="B15" s="5"/>
      <c r="C15" s="5"/>
      <c r="D15" s="41"/>
      <c r="E15" s="5">
        <f t="shared" si="0"/>
        <v>24</v>
      </c>
      <c r="F15" s="5">
        <v>0.145833333333333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2"/>
      <c r="AC15" s="22">
        <v>0.9791666666666666</v>
      </c>
      <c r="AD15" s="30">
        <v>44</v>
      </c>
      <c r="AE15" s="22">
        <v>0.3125</v>
      </c>
      <c r="AF15" s="58"/>
    </row>
    <row r="16" spans="1:32" s="9" customFormat="1" ht="24.75" customHeight="1">
      <c r="A16" s="254">
        <f>A14+1</f>
        <v>41190</v>
      </c>
      <c r="B16" s="3"/>
      <c r="C16" s="3"/>
      <c r="D16" s="42"/>
      <c r="E16" s="3">
        <f t="shared" si="0"/>
        <v>24</v>
      </c>
      <c r="F16" s="3">
        <v>0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5">
        <f>A16</f>
        <v>41190</v>
      </c>
      <c r="AC16" s="21">
        <v>0.5</v>
      </c>
      <c r="AD16" s="29">
        <v>38</v>
      </c>
      <c r="AE16" s="21">
        <v>0.8333333333333334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0.166666666666667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6"/>
      <c r="AC17" s="22">
        <v>0</v>
      </c>
      <c r="AD17" s="30">
        <v>34</v>
      </c>
      <c r="AE17" s="22">
        <v>0.3541666666666667</v>
      </c>
      <c r="AF17" s="58"/>
    </row>
    <row r="18" spans="1:32" s="9" customFormat="1" ht="24.75" customHeight="1">
      <c r="A18" s="261">
        <f>A16+1</f>
        <v>41191</v>
      </c>
      <c r="B18" s="3"/>
      <c r="C18" s="3"/>
      <c r="D18" s="42"/>
      <c r="E18" s="3">
        <f t="shared" si="0"/>
        <v>24</v>
      </c>
      <c r="F18" s="3">
        <v>0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5">
        <f>A18</f>
        <v>41191</v>
      </c>
      <c r="AC18" s="21">
        <v>0.5</v>
      </c>
      <c r="AD18" s="29">
        <v>31</v>
      </c>
      <c r="AE18" s="21">
        <v>0.875</v>
      </c>
      <c r="AF18" s="59"/>
    </row>
    <row r="19" spans="1:32" s="9" customFormat="1" ht="24.75" customHeight="1">
      <c r="A19" s="262"/>
      <c r="B19" s="5"/>
      <c r="C19" s="5"/>
      <c r="D19" s="41"/>
      <c r="E19" s="5">
        <f t="shared" si="0"/>
        <v>24</v>
      </c>
      <c r="F19" s="5">
        <v>0.208333333333333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6"/>
      <c r="AC19" s="22" t="s">
        <v>21</v>
      </c>
      <c r="AD19" s="30">
        <v>30</v>
      </c>
      <c r="AE19" s="22" t="s">
        <v>21</v>
      </c>
      <c r="AF19" s="58"/>
    </row>
    <row r="20" spans="1:32" s="9" customFormat="1" ht="24.75" customHeight="1">
      <c r="A20" s="258">
        <f>A18+1</f>
        <v>41192</v>
      </c>
      <c r="B20" s="3"/>
      <c r="C20" s="3"/>
      <c r="D20" s="42"/>
      <c r="E20" s="3">
        <f t="shared" si="0"/>
        <v>24</v>
      </c>
      <c r="F20" s="3">
        <v>0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3">
        <f>A20</f>
        <v>41192</v>
      </c>
      <c r="AC20" s="21">
        <v>0.0625</v>
      </c>
      <c r="AD20" s="29">
        <v>32</v>
      </c>
      <c r="AE20" s="21">
        <v>0.4375</v>
      </c>
      <c r="AF20" s="61"/>
    </row>
    <row r="21" spans="1:32" s="9" customFormat="1" ht="24.75" customHeight="1">
      <c r="A21" s="257"/>
      <c r="B21" s="5"/>
      <c r="C21" s="5"/>
      <c r="D21" s="41"/>
      <c r="E21" s="5">
        <f t="shared" si="0"/>
        <v>24</v>
      </c>
      <c r="F21" s="5">
        <v>0.229166666666667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4"/>
      <c r="AC21" s="22">
        <v>0.6041666666666666</v>
      </c>
      <c r="AD21" s="30">
        <v>36</v>
      </c>
      <c r="AE21" s="22">
        <v>0.9375</v>
      </c>
      <c r="AF21" s="83"/>
    </row>
    <row r="22" spans="1:32" s="9" customFormat="1" ht="24.75" customHeight="1">
      <c r="A22" s="258">
        <f>A20+1</f>
        <v>41193</v>
      </c>
      <c r="B22" s="3"/>
      <c r="C22" s="3"/>
      <c r="D22" s="42"/>
      <c r="E22" s="3">
        <f t="shared" si="0"/>
        <v>24</v>
      </c>
      <c r="F22" s="3">
        <v>0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3">
        <f>A22</f>
        <v>41193</v>
      </c>
      <c r="AC22" s="21">
        <v>0.14583333333333334</v>
      </c>
      <c r="AD22" s="29">
        <v>42</v>
      </c>
      <c r="AE22" s="21">
        <v>0.4791666666666667</v>
      </c>
      <c r="AF22" s="61"/>
    </row>
    <row r="23" spans="1:32" s="9" customFormat="1" ht="24.75" customHeight="1">
      <c r="A23" s="257"/>
      <c r="B23" s="5"/>
      <c r="C23" s="5"/>
      <c r="D23" s="41"/>
      <c r="E23" s="5">
        <f t="shared" si="0"/>
        <v>24</v>
      </c>
      <c r="F23" s="5">
        <v>0.25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4"/>
      <c r="AC23" s="22">
        <v>0.6458333333333334</v>
      </c>
      <c r="AD23" s="30">
        <v>49</v>
      </c>
      <c r="AE23" s="22">
        <v>0</v>
      </c>
      <c r="AF23" s="83"/>
    </row>
    <row r="24" spans="1:32" s="9" customFormat="1" ht="24.75" customHeight="1">
      <c r="A24" s="259">
        <f>A22+1</f>
        <v>41194</v>
      </c>
      <c r="B24" s="3"/>
      <c r="C24" s="3"/>
      <c r="D24" s="42"/>
      <c r="E24" s="3">
        <f t="shared" si="0"/>
        <v>24</v>
      </c>
      <c r="F24" s="3">
        <v>0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5">
        <f>A24</f>
        <v>41194</v>
      </c>
      <c r="AC24" s="21">
        <v>0.1875</v>
      </c>
      <c r="AD24" s="29">
        <v>57</v>
      </c>
      <c r="AE24" s="21">
        <v>0.5208333333333334</v>
      </c>
      <c r="AF24" s="61"/>
    </row>
    <row r="25" spans="1:32" s="9" customFormat="1" ht="24.75" customHeight="1">
      <c r="A25" s="260"/>
      <c r="B25" s="5"/>
      <c r="C25" s="5"/>
      <c r="D25" s="41"/>
      <c r="E25" s="5">
        <f t="shared" si="0"/>
        <v>24</v>
      </c>
      <c r="F25" s="5">
        <v>0.270833333333333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6"/>
      <c r="AC25" s="22">
        <v>0.6875</v>
      </c>
      <c r="AD25" s="30">
        <v>65</v>
      </c>
      <c r="AE25" s="22">
        <v>0</v>
      </c>
      <c r="AF25" s="83"/>
    </row>
    <row r="26" spans="1:32" s="9" customFormat="1" ht="24.75" customHeight="1">
      <c r="A26" s="259">
        <f>A24+1</f>
        <v>41195</v>
      </c>
      <c r="B26" s="3"/>
      <c r="C26" s="3"/>
      <c r="D26" s="42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35">
        <f>A26</f>
        <v>41195</v>
      </c>
      <c r="AC26" s="21">
        <v>0.20833333333333334</v>
      </c>
      <c r="AD26" s="29">
        <v>73</v>
      </c>
      <c r="AE26" s="21">
        <v>0.5416666666666666</v>
      </c>
      <c r="AF26" s="61"/>
    </row>
    <row r="27" spans="1:32" s="9" customFormat="1" ht="24.75" customHeight="1">
      <c r="A27" s="260"/>
      <c r="B27" s="5"/>
      <c r="C27" s="5"/>
      <c r="D27" s="41"/>
      <c r="E27" s="5">
        <f t="shared" si="0"/>
        <v>24</v>
      </c>
      <c r="F27" s="5">
        <v>0.291666666666667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36"/>
      <c r="AC27" s="22">
        <v>0.7291666666666666</v>
      </c>
      <c r="AD27" s="30">
        <v>80</v>
      </c>
      <c r="AE27" s="22">
        <v>0.0625</v>
      </c>
      <c r="AF27" s="83"/>
    </row>
    <row r="28" spans="1:32" s="9" customFormat="1" ht="24.75" customHeight="1">
      <c r="A28" s="259">
        <f>A26+1</f>
        <v>41196</v>
      </c>
      <c r="B28" s="3"/>
      <c r="C28" s="3"/>
      <c r="D28" s="42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7">
        <f>A28</f>
        <v>41196</v>
      </c>
      <c r="AC28" s="21">
        <v>0.25</v>
      </c>
      <c r="AD28" s="29">
        <v>87</v>
      </c>
      <c r="AE28" s="21">
        <v>0.5625</v>
      </c>
      <c r="AF28" s="63"/>
    </row>
    <row r="29" spans="1:32" s="9" customFormat="1" ht="24.75" customHeight="1">
      <c r="A29" s="260"/>
      <c r="B29" s="5"/>
      <c r="C29" s="5"/>
      <c r="D29" s="41"/>
      <c r="E29" s="5">
        <f t="shared" si="0"/>
        <v>24</v>
      </c>
      <c r="F29" s="5">
        <v>0.291666666666667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2"/>
      <c r="AC29" s="22">
        <v>0.7708333333333334</v>
      </c>
      <c r="AD29" s="30">
        <v>94</v>
      </c>
      <c r="AE29" s="22">
        <v>0.041666666666666664</v>
      </c>
      <c r="AF29" s="62"/>
    </row>
    <row r="30" spans="1:32" s="9" customFormat="1" ht="24.75" customHeight="1">
      <c r="A30" s="259">
        <f>A28+1</f>
        <v>41197</v>
      </c>
      <c r="B30" s="3"/>
      <c r="C30" s="3"/>
      <c r="D30" s="42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5">
        <f>A30</f>
        <v>41197</v>
      </c>
      <c r="AC30" s="21">
        <v>0.2708333333333333</v>
      </c>
      <c r="AD30" s="29">
        <v>99</v>
      </c>
      <c r="AE30" s="21">
        <v>0.6041666666666666</v>
      </c>
      <c r="AF30" s="63"/>
    </row>
    <row r="31" spans="1:32" s="9" customFormat="1" ht="24.75" customHeight="1">
      <c r="A31" s="260"/>
      <c r="B31" s="5"/>
      <c r="C31" s="5"/>
      <c r="D31" s="41"/>
      <c r="E31" s="5">
        <f t="shared" si="0"/>
        <v>24</v>
      </c>
      <c r="F31" s="5">
        <v>0.291666666666667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6"/>
      <c r="AC31" s="22">
        <v>0.8125</v>
      </c>
      <c r="AD31" s="30">
        <v>104</v>
      </c>
      <c r="AE31" s="22">
        <v>0.10416666666666667</v>
      </c>
      <c r="AF31" s="62"/>
    </row>
    <row r="32" spans="1:32" s="9" customFormat="1" ht="24.75" customHeight="1">
      <c r="A32" s="261">
        <f>A30+1</f>
        <v>41198</v>
      </c>
      <c r="B32" s="3"/>
      <c r="C32" s="3"/>
      <c r="D32" s="42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64">
        <f>A32</f>
        <v>41198</v>
      </c>
      <c r="AC32" s="21">
        <v>0.3125</v>
      </c>
      <c r="AD32" s="29">
        <v>107</v>
      </c>
      <c r="AE32" s="21">
        <v>0.625</v>
      </c>
      <c r="AF32" s="63"/>
    </row>
    <row r="33" spans="1:32" s="9" customFormat="1" ht="24.75" customHeight="1">
      <c r="A33" s="262"/>
      <c r="B33" s="5"/>
      <c r="C33" s="5"/>
      <c r="D33" s="41"/>
      <c r="E33" s="5">
        <f t="shared" si="0"/>
        <v>24</v>
      </c>
      <c r="F33" s="5">
        <v>0.3125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45"/>
      <c r="AC33" s="22">
        <v>0.8125</v>
      </c>
      <c r="AD33" s="35">
        <v>107</v>
      </c>
      <c r="AE33" s="22">
        <v>0.125</v>
      </c>
      <c r="AF33" s="62"/>
    </row>
    <row r="34" spans="1:32" s="19" customFormat="1" ht="24.75" customHeight="1">
      <c r="A34" s="252">
        <f>A32+1</f>
        <v>41199</v>
      </c>
      <c r="B34" s="3"/>
      <c r="C34" s="3"/>
      <c r="D34" s="42"/>
      <c r="E34" s="3">
        <f aca="true" t="shared" si="4" ref="E34:E63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3">TIMEVALUE(TEXT(E34,"h:mm"))</f>
        <v>0</v>
      </c>
      <c r="Y34" s="9"/>
      <c r="Z34" s="11">
        <f aca="true" t="shared" si="6" ref="Z34:Z63">X34</f>
        <v>0</v>
      </c>
      <c r="AA34" s="11">
        <f aca="true" t="shared" si="7" ref="AA34:AA63">Z34</f>
        <v>0</v>
      </c>
      <c r="AB34" s="240">
        <f>A34</f>
        <v>41199</v>
      </c>
      <c r="AC34" s="56">
        <v>0.3333333333333333</v>
      </c>
      <c r="AD34" s="57">
        <v>109</v>
      </c>
      <c r="AE34" s="56">
        <v>0.6458333333333334</v>
      </c>
      <c r="AF34" s="64"/>
    </row>
    <row r="35" spans="1:32" s="9" customFormat="1" ht="24.75" customHeight="1">
      <c r="A35" s="253"/>
      <c r="B35" s="5"/>
      <c r="C35" s="5"/>
      <c r="D35" s="41"/>
      <c r="E35" s="5">
        <f t="shared" si="4"/>
        <v>24</v>
      </c>
      <c r="F35" s="5">
        <v>0.291666666666667</v>
      </c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41"/>
      <c r="AC35" s="54">
        <v>0.8541666666666666</v>
      </c>
      <c r="AD35" s="55">
        <v>109</v>
      </c>
      <c r="AE35" s="54">
        <v>0.16666666666666666</v>
      </c>
      <c r="AF35" s="68"/>
    </row>
    <row r="36" spans="1:32" s="9" customFormat="1" ht="24.75" customHeight="1">
      <c r="A36" s="258">
        <f>A34+1</f>
        <v>41200</v>
      </c>
      <c r="B36" s="3"/>
      <c r="C36" s="3"/>
      <c r="D36" s="42"/>
      <c r="E36" s="3">
        <f t="shared" si="4"/>
        <v>24</v>
      </c>
      <c r="F36" s="3">
        <v>0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40">
        <f>A36</f>
        <v>41200</v>
      </c>
      <c r="AC36" s="21">
        <v>0.375</v>
      </c>
      <c r="AD36" s="29">
        <v>108</v>
      </c>
      <c r="AE36" s="21">
        <v>0.6875</v>
      </c>
      <c r="AF36" s="177"/>
    </row>
    <row r="37" spans="1:32" s="9" customFormat="1" ht="24.75" customHeight="1">
      <c r="A37" s="257"/>
      <c r="B37" s="5"/>
      <c r="C37" s="5"/>
      <c r="D37" s="41"/>
      <c r="E37" s="5">
        <f t="shared" si="4"/>
        <v>24</v>
      </c>
      <c r="F37" s="5"/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41"/>
      <c r="AC37" s="22">
        <v>0.875</v>
      </c>
      <c r="AD37" s="30">
        <v>105</v>
      </c>
      <c r="AE37" s="22">
        <v>0.1875</v>
      </c>
      <c r="AF37" s="178"/>
    </row>
    <row r="38" spans="1:32" s="9" customFormat="1" ht="24.75" customHeight="1">
      <c r="A38" s="259">
        <f>A36+1</f>
        <v>41201</v>
      </c>
      <c r="B38" s="3"/>
      <c r="C38" s="3"/>
      <c r="D38" s="42"/>
      <c r="E38" s="3">
        <f t="shared" si="4"/>
        <v>24</v>
      </c>
      <c r="F38" s="3">
        <v>0.25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35">
        <f>A38</f>
        <v>41201</v>
      </c>
      <c r="AC38" s="21">
        <v>0.3958333333333333</v>
      </c>
      <c r="AD38" s="29">
        <v>101</v>
      </c>
      <c r="AE38" s="21">
        <v>0.7291666666666666</v>
      </c>
      <c r="AF38" s="177"/>
    </row>
    <row r="39" spans="1:32" s="9" customFormat="1" ht="24.75" customHeight="1">
      <c r="A39" s="260"/>
      <c r="B39" s="5"/>
      <c r="C39" s="5"/>
      <c r="D39" s="41"/>
      <c r="E39" s="5">
        <f t="shared" si="4"/>
        <v>24</v>
      </c>
      <c r="F39" s="5">
        <v>0</v>
      </c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36"/>
      <c r="AC39" s="22">
        <v>0.9166666666666666</v>
      </c>
      <c r="AD39" s="30">
        <v>95</v>
      </c>
      <c r="AE39" s="22">
        <v>0.22916666666666666</v>
      </c>
      <c r="AF39" s="178"/>
    </row>
    <row r="40" spans="1:32" s="9" customFormat="1" ht="24.75" customHeight="1">
      <c r="A40" s="259">
        <f>A38+1</f>
        <v>41202</v>
      </c>
      <c r="B40" s="3"/>
      <c r="C40" s="3"/>
      <c r="D40" s="42"/>
      <c r="E40" s="3">
        <f t="shared" si="4"/>
        <v>24</v>
      </c>
      <c r="F40" s="3">
        <v>0.208333333333333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64">
        <f>A40</f>
        <v>41202</v>
      </c>
      <c r="AC40" s="21">
        <v>0.4166666666666667</v>
      </c>
      <c r="AD40" s="29">
        <v>89</v>
      </c>
      <c r="AE40" s="21">
        <v>0.75</v>
      </c>
      <c r="AF40" s="177"/>
    </row>
    <row r="41" spans="1:32" s="9" customFormat="1" ht="24.75" customHeight="1">
      <c r="A41" s="260"/>
      <c r="B41" s="5"/>
      <c r="C41" s="5"/>
      <c r="D41" s="41"/>
      <c r="E41" s="5">
        <f t="shared" si="4"/>
        <v>24</v>
      </c>
      <c r="F41" s="5">
        <v>0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45"/>
      <c r="AC41" s="22">
        <v>0.9583333333333334</v>
      </c>
      <c r="AD41" s="30">
        <v>81</v>
      </c>
      <c r="AE41" s="22">
        <v>0.2916666666666667</v>
      </c>
      <c r="AF41" s="178"/>
    </row>
    <row r="42" spans="1:32" s="9" customFormat="1" ht="24.75" customHeight="1">
      <c r="A42" s="259">
        <f>A40+1</f>
        <v>41203</v>
      </c>
      <c r="B42" s="3"/>
      <c r="C42" s="3"/>
      <c r="D42" s="42"/>
      <c r="E42" s="3">
        <f t="shared" si="4"/>
        <v>24</v>
      </c>
      <c r="F42" s="3">
        <v>0.166666666666667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7">
        <f>A42</f>
        <v>41203</v>
      </c>
      <c r="AC42" s="21">
        <v>0.4583333333333333</v>
      </c>
      <c r="AD42" s="29">
        <v>74</v>
      </c>
      <c r="AE42" s="21">
        <v>0.7916666666666666</v>
      </c>
      <c r="AF42" s="177"/>
    </row>
    <row r="43" spans="1:32" s="9" customFormat="1" ht="24.75" customHeight="1">
      <c r="A43" s="260"/>
      <c r="B43" s="5"/>
      <c r="C43" s="5"/>
      <c r="D43" s="41"/>
      <c r="E43" s="5">
        <f t="shared" si="4"/>
        <v>24</v>
      </c>
      <c r="F43" s="5">
        <v>0.0416666666666667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2"/>
      <c r="AC43" s="22">
        <v>0</v>
      </c>
      <c r="AD43" s="30">
        <v>66</v>
      </c>
      <c r="AE43" s="22">
        <v>0.3125</v>
      </c>
      <c r="AF43" s="178"/>
    </row>
    <row r="44" spans="1:32" s="9" customFormat="1" ht="24.75" customHeight="1">
      <c r="A44" s="259">
        <f>A42+1</f>
        <v>41204</v>
      </c>
      <c r="B44" s="3"/>
      <c r="C44" s="3"/>
      <c r="D44" s="121"/>
      <c r="E44" s="3">
        <f t="shared" si="4"/>
        <v>24</v>
      </c>
      <c r="F44" s="3">
        <v>0.104166666666667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5">
        <f>A44</f>
        <v>41204</v>
      </c>
      <c r="AC44" s="21">
        <v>0.5</v>
      </c>
      <c r="AD44" s="197">
        <v>59</v>
      </c>
      <c r="AE44" s="21">
        <v>0.8541666666666666</v>
      </c>
      <c r="AF44" s="215" t="s">
        <v>24</v>
      </c>
    </row>
    <row r="45" spans="1:32" s="9" customFormat="1" ht="24.75" customHeight="1">
      <c r="A45" s="260"/>
      <c r="B45" s="5"/>
      <c r="C45" s="5"/>
      <c r="D45" s="122"/>
      <c r="E45" s="5">
        <f t="shared" si="4"/>
        <v>24</v>
      </c>
      <c r="F45" s="5">
        <v>0.0833333333333333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6"/>
      <c r="AC45" s="22" t="s">
        <v>21</v>
      </c>
      <c r="AD45" s="198">
        <v>53</v>
      </c>
      <c r="AE45" s="22" t="s">
        <v>21</v>
      </c>
      <c r="AF45" s="216" t="s">
        <v>25</v>
      </c>
    </row>
    <row r="46" spans="1:32" s="9" customFormat="1" ht="24.75" customHeight="1">
      <c r="A46" s="261">
        <f>A44+1</f>
        <v>41205</v>
      </c>
      <c r="B46" s="3"/>
      <c r="C46" s="3"/>
      <c r="D46" s="121"/>
      <c r="E46" s="3">
        <f t="shared" si="4"/>
        <v>24</v>
      </c>
      <c r="F46" s="3">
        <v>0.0416666666666667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5">
        <f>A46</f>
        <v>41205</v>
      </c>
      <c r="AC46" s="21">
        <v>0.041666666666666664</v>
      </c>
      <c r="AD46" s="197">
        <v>49</v>
      </c>
      <c r="AE46" s="21">
        <v>0.3958333333333333</v>
      </c>
      <c r="AF46" s="175" t="s">
        <v>26</v>
      </c>
    </row>
    <row r="47" spans="1:32" s="9" customFormat="1" ht="24.75" customHeight="1">
      <c r="A47" s="262"/>
      <c r="B47" s="5"/>
      <c r="C47" s="5"/>
      <c r="D47" s="122"/>
      <c r="E47" s="5">
        <f t="shared" si="4"/>
        <v>24</v>
      </c>
      <c r="F47" s="5">
        <v>0.1875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6"/>
      <c r="AC47" s="22">
        <v>0.5625</v>
      </c>
      <c r="AD47" s="198">
        <v>48</v>
      </c>
      <c r="AE47" s="22">
        <v>0.8958333333333334</v>
      </c>
      <c r="AF47" s="174" t="s">
        <v>27</v>
      </c>
    </row>
    <row r="48" spans="1:32" s="9" customFormat="1" ht="24.75" customHeight="1">
      <c r="A48" s="258">
        <f>A46+1</f>
        <v>41206</v>
      </c>
      <c r="B48" s="3"/>
      <c r="C48" s="3"/>
      <c r="D48" s="121"/>
      <c r="E48" s="3">
        <f t="shared" si="4"/>
        <v>24</v>
      </c>
      <c r="F48" s="3">
        <v>0.020833333333333332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48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3">
        <f>A48</f>
        <v>41206</v>
      </c>
      <c r="AC48" s="21">
        <v>0.10416666666666667</v>
      </c>
      <c r="AD48" s="197">
        <v>48</v>
      </c>
      <c r="AE48" s="21">
        <v>0.4375</v>
      </c>
      <c r="AF48" s="176" t="s">
        <v>28</v>
      </c>
    </row>
    <row r="49" spans="1:32" s="9" customFormat="1" ht="24.75" customHeight="1">
      <c r="A49" s="257"/>
      <c r="B49" s="5"/>
      <c r="C49" s="5"/>
      <c r="D49" s="122"/>
      <c r="E49" s="5">
        <f t="shared" si="4"/>
        <v>24</v>
      </c>
      <c r="F49" s="5">
        <v>0.166666666666667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48">
        <f t="shared" si="5"/>
        <v>0</v>
      </c>
      <c r="Y49" s="19"/>
      <c r="Z49" s="48">
        <f t="shared" si="6"/>
        <v>0</v>
      </c>
      <c r="AA49" s="48">
        <f t="shared" si="7"/>
        <v>0</v>
      </c>
      <c r="AB49" s="295"/>
      <c r="AC49" s="22">
        <v>0.625</v>
      </c>
      <c r="AD49" s="198">
        <v>51</v>
      </c>
      <c r="AE49" s="22">
        <v>0.9583333333333334</v>
      </c>
      <c r="AF49" s="62"/>
    </row>
    <row r="50" spans="1:32" s="9" customFormat="1" ht="24.75" customHeight="1">
      <c r="A50" s="256">
        <f>A48+1</f>
        <v>41207</v>
      </c>
      <c r="B50" s="44"/>
      <c r="C50" s="44"/>
      <c r="D50" s="121"/>
      <c r="E50" s="44">
        <f t="shared" si="4"/>
        <v>24</v>
      </c>
      <c r="F50" s="44">
        <v>0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246">
        <f>A50</f>
        <v>41207</v>
      </c>
      <c r="AC50" s="18">
        <v>0.14583333333333334</v>
      </c>
      <c r="AD50" s="201">
        <v>55</v>
      </c>
      <c r="AE50" s="18">
        <v>0.4791666666666667</v>
      </c>
      <c r="AF50" s="229" t="s">
        <v>29</v>
      </c>
    </row>
    <row r="51" spans="1:32" s="9" customFormat="1" ht="24.75" customHeight="1">
      <c r="A51" s="257"/>
      <c r="B51" s="5"/>
      <c r="C51" s="5"/>
      <c r="D51" s="122"/>
      <c r="E51" s="5">
        <f t="shared" si="4"/>
        <v>24</v>
      </c>
      <c r="F51" s="5">
        <v>0.208333333333333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247"/>
      <c r="AC51" s="23">
        <v>0.6666666666666666</v>
      </c>
      <c r="AD51" s="206">
        <v>60</v>
      </c>
      <c r="AE51" s="23">
        <v>0</v>
      </c>
      <c r="AF51" s="292"/>
    </row>
    <row r="52" spans="1:32" s="9" customFormat="1" ht="24.75" customHeight="1">
      <c r="A52" s="259">
        <f>A50+1</f>
        <v>41208</v>
      </c>
      <c r="B52" s="3"/>
      <c r="C52" s="3"/>
      <c r="D52" s="123"/>
      <c r="E52" s="3">
        <f t="shared" si="4"/>
        <v>24</v>
      </c>
      <c r="F52" s="3">
        <v>0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35">
        <f>A52</f>
        <v>41208</v>
      </c>
      <c r="AC52" s="39">
        <v>0.1875</v>
      </c>
      <c r="AD52" s="210">
        <v>64</v>
      </c>
      <c r="AE52" s="39">
        <v>0.5208333333333334</v>
      </c>
      <c r="AF52" s="63"/>
    </row>
    <row r="53" spans="1:32" s="9" customFormat="1" ht="24.75" customHeight="1">
      <c r="A53" s="260"/>
      <c r="B53" s="5"/>
      <c r="C53" s="5"/>
      <c r="D53" s="122"/>
      <c r="E53" s="5">
        <f t="shared" si="4"/>
        <v>24</v>
      </c>
      <c r="F53" s="5">
        <v>0.25</v>
      </c>
      <c r="G53" s="140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6"/>
      <c r="AC53" s="22">
        <v>0.7083333333333334</v>
      </c>
      <c r="AD53" s="198">
        <v>69</v>
      </c>
      <c r="AE53" s="22">
        <v>0.041666666666666664</v>
      </c>
      <c r="AF53" s="62"/>
    </row>
    <row r="54" spans="1:32" s="9" customFormat="1" ht="24.75" customHeight="1">
      <c r="A54" s="259">
        <f>A52+1</f>
        <v>41209</v>
      </c>
      <c r="B54" s="3"/>
      <c r="C54" s="3"/>
      <c r="D54" s="123"/>
      <c r="E54" s="3">
        <f t="shared" si="4"/>
        <v>24</v>
      </c>
      <c r="F54" s="3">
        <v>0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5">
        <f>A54</f>
        <v>41209</v>
      </c>
      <c r="AC54" s="39">
        <v>0.22916666666666666</v>
      </c>
      <c r="AD54" s="210">
        <v>73</v>
      </c>
      <c r="AE54" s="220">
        <v>0.5625</v>
      </c>
      <c r="AF54" s="177"/>
    </row>
    <row r="55" spans="1:32" s="9" customFormat="1" ht="24.75" customHeight="1" thickBot="1">
      <c r="A55" s="296"/>
      <c r="B55" s="155"/>
      <c r="C55" s="155"/>
      <c r="D55" s="156"/>
      <c r="E55" s="155">
        <f t="shared" si="4"/>
        <v>24</v>
      </c>
      <c r="F55" s="155">
        <v>0.270833333333333</v>
      </c>
      <c r="G55" s="142"/>
      <c r="H55" s="157"/>
      <c r="I55" s="157"/>
      <c r="J55" s="158"/>
      <c r="K55" s="158"/>
      <c r="L55" s="157"/>
      <c r="M55" s="157"/>
      <c r="N55" s="159"/>
      <c r="O55" s="157"/>
      <c r="P55" s="157"/>
      <c r="Q55" s="160"/>
      <c r="R55" s="159"/>
      <c r="S55" s="161"/>
      <c r="T55" s="77"/>
      <c r="U55" s="77"/>
      <c r="V55" s="80"/>
      <c r="W55" s="69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6"/>
      <c r="AC55" s="22">
        <v>0.7291666666666666</v>
      </c>
      <c r="AD55" s="198">
        <v>77</v>
      </c>
      <c r="AE55" s="221">
        <v>0.0625</v>
      </c>
      <c r="AF55" s="178"/>
    </row>
    <row r="56" spans="1:32" s="9" customFormat="1" ht="24.75" customHeight="1">
      <c r="A56" s="297">
        <f>A54+1</f>
        <v>41210</v>
      </c>
      <c r="B56" s="162"/>
      <c r="C56" s="162"/>
      <c r="D56" s="163"/>
      <c r="E56" s="162">
        <f t="shared" si="4"/>
        <v>24</v>
      </c>
      <c r="F56" s="162">
        <v>0</v>
      </c>
      <c r="G56" s="164"/>
      <c r="H56" s="165"/>
      <c r="I56" s="165"/>
      <c r="J56" s="166"/>
      <c r="K56" s="166"/>
      <c r="L56" s="165"/>
      <c r="M56" s="165"/>
      <c r="N56" s="167"/>
      <c r="O56" s="165"/>
      <c r="P56" s="165"/>
      <c r="Q56" s="168"/>
      <c r="R56" s="167"/>
      <c r="S56" s="169"/>
      <c r="T56" s="170"/>
      <c r="U56" s="170"/>
      <c r="V56" s="171"/>
      <c r="W56" s="152"/>
      <c r="X56" s="172">
        <f t="shared" si="5"/>
        <v>0</v>
      </c>
      <c r="Y56" s="84"/>
      <c r="Z56" s="172">
        <f t="shared" si="6"/>
        <v>0</v>
      </c>
      <c r="AA56" s="172">
        <f t="shared" si="7"/>
        <v>0</v>
      </c>
      <c r="AB56" s="231">
        <f>A56</f>
        <v>41210</v>
      </c>
      <c r="AC56" s="97">
        <v>0.2708333333333333</v>
      </c>
      <c r="AD56" s="209">
        <v>80</v>
      </c>
      <c r="AE56" s="97">
        <v>0.5833333333333334</v>
      </c>
      <c r="AF56" s="63"/>
    </row>
    <row r="57" spans="1:32" s="9" customFormat="1" ht="24.75" customHeight="1">
      <c r="A57" s="260"/>
      <c r="B57" s="5"/>
      <c r="C57" s="5"/>
      <c r="D57" s="122"/>
      <c r="E57" s="5">
        <f t="shared" si="4"/>
        <v>24</v>
      </c>
      <c r="F57" s="5">
        <v>0.291666666666667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92">
        <f t="shared" si="5"/>
        <v>0</v>
      </c>
      <c r="Y57" s="91"/>
      <c r="Z57" s="92">
        <f t="shared" si="6"/>
        <v>0</v>
      </c>
      <c r="AA57" s="92">
        <f t="shared" si="7"/>
        <v>0</v>
      </c>
      <c r="AB57" s="232"/>
      <c r="AC57" s="22">
        <v>0.7708333333333334</v>
      </c>
      <c r="AD57" s="198">
        <v>82</v>
      </c>
      <c r="AE57" s="22">
        <v>0.08333333333333333</v>
      </c>
      <c r="AF57" s="62"/>
    </row>
    <row r="58" spans="1:32" s="9" customFormat="1" ht="24.75" customHeight="1">
      <c r="A58" s="259">
        <f>A56+1</f>
        <v>41211</v>
      </c>
      <c r="B58" s="3"/>
      <c r="C58" s="3"/>
      <c r="D58" s="123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8"/>
      <c r="O58" s="10"/>
      <c r="P58" s="10"/>
      <c r="Q58" s="51"/>
      <c r="R58" s="8"/>
      <c r="S58" s="72"/>
      <c r="T58" s="75"/>
      <c r="U58" s="75"/>
      <c r="V58" s="79"/>
      <c r="W58" s="17"/>
      <c r="X58" s="148">
        <f t="shared" si="5"/>
        <v>0</v>
      </c>
      <c r="Y58" s="147"/>
      <c r="Z58" s="148">
        <f t="shared" si="6"/>
        <v>0</v>
      </c>
      <c r="AA58" s="148">
        <f t="shared" si="7"/>
        <v>0</v>
      </c>
      <c r="AB58" s="235">
        <f>A58</f>
        <v>41211</v>
      </c>
      <c r="AC58" s="21">
        <v>0.2708333333333333</v>
      </c>
      <c r="AD58" s="197">
        <v>83</v>
      </c>
      <c r="AE58" s="21">
        <v>0.6041666666666666</v>
      </c>
      <c r="AF58" s="64"/>
    </row>
    <row r="59" spans="1:32" s="9" customFormat="1" ht="24.75" customHeight="1">
      <c r="A59" s="260"/>
      <c r="B59" s="5"/>
      <c r="C59" s="5"/>
      <c r="D59" s="122"/>
      <c r="E59" s="5">
        <f t="shared" si="4"/>
        <v>24</v>
      </c>
      <c r="F59" s="5">
        <v>0.3125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92">
        <f t="shared" si="5"/>
        <v>0</v>
      </c>
      <c r="Y59" s="91"/>
      <c r="Z59" s="92">
        <f t="shared" si="6"/>
        <v>0</v>
      </c>
      <c r="AA59" s="92">
        <f t="shared" si="7"/>
        <v>0</v>
      </c>
      <c r="AB59" s="236"/>
      <c r="AC59" s="22">
        <v>0.7916666666666666</v>
      </c>
      <c r="AD59" s="198">
        <v>84</v>
      </c>
      <c r="AE59" s="22">
        <v>0.10416666666666667</v>
      </c>
      <c r="AF59" s="68"/>
    </row>
    <row r="60" spans="1:32" s="9" customFormat="1" ht="24.75" customHeight="1">
      <c r="A60" s="274">
        <f>A58+1</f>
        <v>41212</v>
      </c>
      <c r="B60" s="44"/>
      <c r="C60" s="44"/>
      <c r="D60" s="121"/>
      <c r="E60" s="44">
        <f t="shared" si="4"/>
        <v>24</v>
      </c>
      <c r="F60" s="44">
        <v>0</v>
      </c>
      <c r="G60" s="45"/>
      <c r="H60" s="46"/>
      <c r="I60" s="46"/>
      <c r="J60" s="47"/>
      <c r="K60" s="47"/>
      <c r="L60" s="46"/>
      <c r="M60" s="46"/>
      <c r="N60" s="105"/>
      <c r="O60" s="46"/>
      <c r="P60" s="46"/>
      <c r="Q60" s="53"/>
      <c r="R60" s="105"/>
      <c r="S60" s="74"/>
      <c r="T60" s="94"/>
      <c r="U60" s="94"/>
      <c r="V60" s="95"/>
      <c r="W60" s="96"/>
      <c r="X60" s="11">
        <f t="shared" si="5"/>
        <v>0</v>
      </c>
      <c r="Z60" s="11">
        <f t="shared" si="6"/>
        <v>0</v>
      </c>
      <c r="AA60" s="11">
        <f t="shared" si="7"/>
        <v>0</v>
      </c>
      <c r="AB60" s="298">
        <f>A60</f>
        <v>41212</v>
      </c>
      <c r="AC60" s="44">
        <v>0.2916666666666667</v>
      </c>
      <c r="AD60" s="217">
        <v>85</v>
      </c>
      <c r="AE60" s="44">
        <v>0.625</v>
      </c>
      <c r="AF60" s="177"/>
    </row>
    <row r="61" spans="1:32" s="9" customFormat="1" ht="24.75" customHeight="1">
      <c r="A61" s="262"/>
      <c r="B61" s="5"/>
      <c r="C61" s="5"/>
      <c r="D61" s="122"/>
      <c r="E61" s="5">
        <f t="shared" si="4"/>
        <v>24</v>
      </c>
      <c r="F61" s="5">
        <v>0.291666666666667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99"/>
      <c r="AC61" s="144">
        <v>0.8125</v>
      </c>
      <c r="AD61" s="218">
        <v>84</v>
      </c>
      <c r="AE61" s="144">
        <v>0.125</v>
      </c>
      <c r="AF61" s="178"/>
    </row>
    <row r="62" spans="1:32" s="9" customFormat="1" ht="24.75" customHeight="1">
      <c r="A62" s="258">
        <f>A60+1</f>
        <v>41213</v>
      </c>
      <c r="B62" s="3"/>
      <c r="C62" s="3"/>
      <c r="D62" s="121"/>
      <c r="E62" s="3">
        <f t="shared" si="4"/>
        <v>24</v>
      </c>
      <c r="F62" s="3">
        <v>0</v>
      </c>
      <c r="G62" s="28"/>
      <c r="H62" s="10"/>
      <c r="I62" s="10"/>
      <c r="J62" s="38"/>
      <c r="K62" s="38"/>
      <c r="L62" s="10"/>
      <c r="M62" s="10"/>
      <c r="N62" s="105"/>
      <c r="O62" s="10"/>
      <c r="P62" s="10"/>
      <c r="Q62" s="51"/>
      <c r="R62" s="105"/>
      <c r="S62" s="72"/>
      <c r="T62" s="75"/>
      <c r="U62" s="75"/>
      <c r="V62" s="79"/>
      <c r="W62" s="17"/>
      <c r="X62" s="11">
        <f t="shared" si="5"/>
        <v>0</v>
      </c>
      <c r="Z62" s="11">
        <f t="shared" si="6"/>
        <v>0</v>
      </c>
      <c r="AA62" s="11">
        <f t="shared" si="7"/>
        <v>0</v>
      </c>
      <c r="AB62" s="300">
        <f>A62</f>
        <v>41213</v>
      </c>
      <c r="AC62" s="219">
        <v>0.3125</v>
      </c>
      <c r="AD62" s="201">
        <v>83</v>
      </c>
      <c r="AE62" s="18">
        <v>0.6458333333333334</v>
      </c>
      <c r="AF62" s="177"/>
    </row>
    <row r="63" spans="1:32" s="9" customFormat="1" ht="24.75" customHeight="1">
      <c r="A63" s="257"/>
      <c r="B63" s="5"/>
      <c r="C63" s="5"/>
      <c r="D63" s="122"/>
      <c r="E63" s="5">
        <f t="shared" si="4"/>
        <v>24</v>
      </c>
      <c r="F63" s="5">
        <v>0.3125</v>
      </c>
      <c r="G63" s="143"/>
      <c r="H63" s="13"/>
      <c r="I63" s="13"/>
      <c r="J63" s="14"/>
      <c r="K63" s="14"/>
      <c r="L63" s="13"/>
      <c r="M63" s="13"/>
      <c r="N63" s="104"/>
      <c r="O63" s="13"/>
      <c r="P63" s="13"/>
      <c r="Q63" s="52"/>
      <c r="R63" s="104"/>
      <c r="S63" s="73"/>
      <c r="T63" s="76"/>
      <c r="U63" s="76"/>
      <c r="V63" s="81"/>
      <c r="W63" s="20"/>
      <c r="X63" s="11">
        <f t="shared" si="5"/>
        <v>0</v>
      </c>
      <c r="Z63" s="11">
        <f t="shared" si="6"/>
        <v>0</v>
      </c>
      <c r="AA63" s="11">
        <f t="shared" si="7"/>
        <v>0</v>
      </c>
      <c r="AB63" s="234"/>
      <c r="AC63" s="22">
        <v>0.8333333333333334</v>
      </c>
      <c r="AD63" s="198">
        <v>82</v>
      </c>
      <c r="AE63" s="22">
        <v>0.16666666666666666</v>
      </c>
      <c r="AF63" s="178"/>
    </row>
    <row r="64" spans="30:31" ht="12.75">
      <c r="AD64" s="19"/>
      <c r="AE64" s="70"/>
    </row>
  </sheetData>
  <mergeCells count="64">
    <mergeCell ref="AF8:AF9"/>
    <mergeCell ref="AF50:AF51"/>
    <mergeCell ref="AB40:AB41"/>
    <mergeCell ref="A50:A51"/>
    <mergeCell ref="AB50:AB51"/>
    <mergeCell ref="A36:A37"/>
    <mergeCell ref="A38:A39"/>
    <mergeCell ref="A40:A41"/>
    <mergeCell ref="A26:A27"/>
    <mergeCell ref="A28:A29"/>
    <mergeCell ref="A58:A59"/>
    <mergeCell ref="A60:A61"/>
    <mergeCell ref="A42:A43"/>
    <mergeCell ref="A44:A45"/>
    <mergeCell ref="A46:A47"/>
    <mergeCell ref="A48:A49"/>
    <mergeCell ref="AB58:AB59"/>
    <mergeCell ref="A62:A63"/>
    <mergeCell ref="A52:A53"/>
    <mergeCell ref="A54:A55"/>
    <mergeCell ref="A56:A57"/>
    <mergeCell ref="AB60:AB61"/>
    <mergeCell ref="AB62:AB63"/>
    <mergeCell ref="AB52:AB53"/>
    <mergeCell ref="AB54:AB55"/>
    <mergeCell ref="AB56:AB57"/>
    <mergeCell ref="A30:A31"/>
    <mergeCell ref="A32:A33"/>
    <mergeCell ref="A34:A35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  <mergeCell ref="AB42:AB43"/>
    <mergeCell ref="AB44:AB45"/>
    <mergeCell ref="AB46:AB47"/>
    <mergeCell ref="AB48:AB49"/>
    <mergeCell ref="AB38:AB39"/>
    <mergeCell ref="AB26:AB27"/>
    <mergeCell ref="AB28:AB29"/>
    <mergeCell ref="AB30:AB31"/>
    <mergeCell ref="AB32:AB33"/>
    <mergeCell ref="AB34:AB35"/>
    <mergeCell ref="AB36:AB37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2:AB3"/>
    <mergeCell ref="AB4:AB5"/>
    <mergeCell ref="AB6:AB7"/>
    <mergeCell ref="AB8:AB9"/>
  </mergeCells>
  <conditionalFormatting sqref="G62:G63">
    <cfRule type="cellIs" priority="1" dxfId="3" operator="equal" stopIfTrue="1">
      <formula>"ROZEE"</formula>
    </cfRule>
  </conditionalFormatting>
  <conditionalFormatting sqref="G2:G61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 F2:F63">
      <formula1>#REF!</formula1>
    </dataValidation>
  </dataValidations>
  <printOptions/>
  <pageMargins left="0.1968503937007874" right="0.1968503937007874" top="0.1968503937007874" bottom="0.3937007874015748" header="0.5118110236220472" footer="0.03937007874015748"/>
  <pageSetup cellComments="asDisplayed" horizontalDpi="600" verticalDpi="600" orientation="portrait" paperSize="9" scale="8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42187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11.140625" style="16" customWidth="1"/>
    <col min="31" max="31" width="11.140625" style="15" customWidth="1"/>
    <col min="32" max="32" width="69.140625" style="1" customWidth="1"/>
  </cols>
  <sheetData>
    <row r="1" spans="1:32" s="2" customFormat="1" ht="26.25" thickBot="1">
      <c r="A1" s="25">
        <v>41214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41214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0">
        <f>A1</f>
        <v>41214</v>
      </c>
      <c r="B2" s="3"/>
      <c r="C2" s="3"/>
      <c r="D2" s="123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31">
        <f>A2</f>
        <v>41214</v>
      </c>
      <c r="AC2" s="18">
        <v>0.3541666666666667</v>
      </c>
      <c r="AD2" s="201">
        <v>80</v>
      </c>
      <c r="AE2" s="18">
        <v>0.6666666666666666</v>
      </c>
      <c r="AF2" s="173" t="s">
        <v>24</v>
      </c>
    </row>
    <row r="3" spans="1:32" s="9" customFormat="1" ht="24.75" customHeight="1">
      <c r="A3" s="251"/>
      <c r="B3" s="37"/>
      <c r="C3" s="37"/>
      <c r="D3" s="122"/>
      <c r="E3" s="5">
        <f t="shared" si="0"/>
        <v>24</v>
      </c>
      <c r="F3" s="5">
        <v>0.270833333333333</v>
      </c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2"/>
      <c r="AC3" s="22">
        <v>0.8541666666666666</v>
      </c>
      <c r="AD3" s="202">
        <v>80</v>
      </c>
      <c r="AE3" s="22">
        <v>0.1875</v>
      </c>
      <c r="AF3" s="174" t="s">
        <v>25</v>
      </c>
    </row>
    <row r="4" spans="1:32" s="9" customFormat="1" ht="24.75" customHeight="1">
      <c r="A4" s="254">
        <f>A2+1</f>
        <v>41215</v>
      </c>
      <c r="B4" s="3"/>
      <c r="C4" s="3"/>
      <c r="D4" s="121"/>
      <c r="E4" s="3">
        <f t="shared" si="0"/>
        <v>24</v>
      </c>
      <c r="F4" s="3">
        <v>0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5">
        <f>A4</f>
        <v>41215</v>
      </c>
      <c r="AC4" s="21">
        <v>0.375</v>
      </c>
      <c r="AD4" s="197">
        <v>77</v>
      </c>
      <c r="AE4" s="21">
        <v>0.7083333333333334</v>
      </c>
      <c r="AF4" s="175" t="s">
        <v>26</v>
      </c>
    </row>
    <row r="5" spans="1:32" s="9" customFormat="1" ht="24.75" customHeight="1">
      <c r="A5" s="255"/>
      <c r="B5" s="5"/>
      <c r="C5" s="5"/>
      <c r="D5" s="122"/>
      <c r="E5" s="5">
        <f t="shared" si="0"/>
        <v>24</v>
      </c>
      <c r="F5" s="5">
        <v>0.229166666666667</v>
      </c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6"/>
      <c r="AC5" s="22">
        <v>0.8958333333333334</v>
      </c>
      <c r="AD5" s="198">
        <v>75</v>
      </c>
      <c r="AE5" s="22">
        <v>0.20833333333333334</v>
      </c>
      <c r="AF5" s="174" t="s">
        <v>27</v>
      </c>
    </row>
    <row r="6" spans="1:32" s="9" customFormat="1" ht="24.75" customHeight="1">
      <c r="A6" s="254">
        <f>A4+1</f>
        <v>41216</v>
      </c>
      <c r="B6" s="3"/>
      <c r="C6" s="3"/>
      <c r="D6" s="42"/>
      <c r="E6" s="3">
        <f t="shared" si="0"/>
        <v>24</v>
      </c>
      <c r="F6" s="3">
        <v>0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35">
        <f>A6</f>
        <v>41216</v>
      </c>
      <c r="AC6" s="21">
        <v>0.375</v>
      </c>
      <c r="AD6" s="29">
        <v>71</v>
      </c>
      <c r="AE6" s="21">
        <v>0.7291666666666666</v>
      </c>
      <c r="AF6" s="176" t="s">
        <v>28</v>
      </c>
    </row>
    <row r="7" spans="1:32" s="9" customFormat="1" ht="24.75" customHeight="1">
      <c r="A7" s="255"/>
      <c r="B7" s="5"/>
      <c r="C7" s="5"/>
      <c r="D7" s="41"/>
      <c r="E7" s="5">
        <f t="shared" si="0"/>
        <v>24</v>
      </c>
      <c r="F7" s="5"/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36"/>
      <c r="AC7" s="22">
        <v>0.8958333333333334</v>
      </c>
      <c r="AD7" s="30">
        <v>68</v>
      </c>
      <c r="AE7" s="22">
        <v>0.22916666666666666</v>
      </c>
      <c r="AF7" s="60"/>
    </row>
    <row r="8" spans="1:32" s="9" customFormat="1" ht="24.75" customHeight="1">
      <c r="A8" s="252">
        <f>A6+1</f>
        <v>41217</v>
      </c>
      <c r="B8" s="3"/>
      <c r="C8" s="3"/>
      <c r="D8" s="42"/>
      <c r="E8" s="3">
        <f t="shared" si="0"/>
        <v>24</v>
      </c>
      <c r="F8" s="3">
        <v>0.1875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7">
        <f>A8</f>
        <v>41217</v>
      </c>
      <c r="AC8" s="21">
        <v>0.3958333333333333</v>
      </c>
      <c r="AD8" s="29">
        <v>64</v>
      </c>
      <c r="AE8" s="21">
        <v>0.7291666666666666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0.020833333333333332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2"/>
      <c r="AC9" s="22">
        <v>0.9166666666666666</v>
      </c>
      <c r="AD9" s="30">
        <v>59</v>
      </c>
      <c r="AE9" s="22">
        <v>0.25</v>
      </c>
      <c r="AF9" s="230"/>
    </row>
    <row r="10" spans="1:32" s="9" customFormat="1" ht="24.75" customHeight="1">
      <c r="A10" s="254">
        <f>A8+1</f>
        <v>41218</v>
      </c>
      <c r="B10" s="3"/>
      <c r="C10" s="3"/>
      <c r="D10" s="42"/>
      <c r="E10" s="3">
        <f t="shared" si="0"/>
        <v>24</v>
      </c>
      <c r="F10" s="3">
        <v>0.125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5">
        <f>A10</f>
        <v>41218</v>
      </c>
      <c r="AC10" s="21">
        <v>0.4166666666666667</v>
      </c>
      <c r="AD10" s="29">
        <v>55</v>
      </c>
      <c r="AE10" s="21">
        <v>0.7708333333333334</v>
      </c>
      <c r="AF10" s="59"/>
    </row>
    <row r="11" spans="1:32" s="9" customFormat="1" ht="24.75" customHeight="1">
      <c r="A11" s="255"/>
      <c r="B11" s="5"/>
      <c r="C11" s="5"/>
      <c r="D11" s="41"/>
      <c r="E11" s="5">
        <f t="shared" si="0"/>
        <v>24</v>
      </c>
      <c r="F11" s="5">
        <v>0.0625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6"/>
      <c r="AC11" s="22">
        <v>0.9583333333333334</v>
      </c>
      <c r="AD11" s="30">
        <v>51</v>
      </c>
      <c r="AE11" s="22">
        <v>0.2916666666666667</v>
      </c>
      <c r="AF11" s="58"/>
    </row>
    <row r="12" spans="1:32" s="9" customFormat="1" ht="24.75" customHeight="1">
      <c r="A12" s="250">
        <f>A10+1</f>
        <v>41219</v>
      </c>
      <c r="B12" s="3"/>
      <c r="C12" s="3"/>
      <c r="D12" s="42"/>
      <c r="E12" s="3">
        <f t="shared" si="0"/>
        <v>24</v>
      </c>
      <c r="F12" s="3">
        <v>0.0833333333333333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48">
        <f>A12</f>
        <v>41219</v>
      </c>
      <c r="AC12" s="21">
        <v>0.4583333333333333</v>
      </c>
      <c r="AD12" s="29">
        <v>46</v>
      </c>
      <c r="AE12" s="21">
        <v>0.8125</v>
      </c>
      <c r="AF12" s="61"/>
    </row>
    <row r="13" spans="1:32" s="9" customFormat="1" ht="24.75" customHeight="1">
      <c r="A13" s="251"/>
      <c r="B13" s="5"/>
      <c r="C13" s="5"/>
      <c r="D13" s="41"/>
      <c r="E13" s="5">
        <f t="shared" si="0"/>
        <v>24</v>
      </c>
      <c r="F13" s="5">
        <v>0.104166666666667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63"/>
      <c r="AC13" s="22">
        <v>0</v>
      </c>
      <c r="AD13" s="30">
        <v>42</v>
      </c>
      <c r="AE13" s="22">
        <v>0.3333333333333333</v>
      </c>
      <c r="AF13" s="82"/>
    </row>
    <row r="14" spans="1:32" s="9" customFormat="1" ht="24.75" customHeight="1">
      <c r="A14" s="252">
        <f>A12+1</f>
        <v>41220</v>
      </c>
      <c r="B14" s="3"/>
      <c r="C14" s="3"/>
      <c r="D14" s="42"/>
      <c r="E14" s="3">
        <f t="shared" si="0"/>
        <v>24</v>
      </c>
      <c r="F14" s="3">
        <v>0.0416666666666667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3">
        <f>A14</f>
        <v>41220</v>
      </c>
      <c r="AC14" s="21">
        <v>0.5</v>
      </c>
      <c r="AD14" s="29">
        <v>39</v>
      </c>
      <c r="AE14" s="21">
        <v>0.8541666666666666</v>
      </c>
      <c r="AF14" s="59"/>
    </row>
    <row r="15" spans="1:32" s="9" customFormat="1" ht="24.75" customHeight="1">
      <c r="A15" s="253"/>
      <c r="B15" s="5"/>
      <c r="C15" s="5"/>
      <c r="D15" s="41"/>
      <c r="E15" s="5">
        <f t="shared" si="0"/>
        <v>24</v>
      </c>
      <c r="F15" s="5">
        <v>0.145833333333333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4"/>
      <c r="AC15" s="22" t="s">
        <v>21</v>
      </c>
      <c r="AD15" s="30">
        <v>37</v>
      </c>
      <c r="AE15" s="22" t="s">
        <v>21</v>
      </c>
      <c r="AF15" s="58"/>
    </row>
    <row r="16" spans="1:32" s="9" customFormat="1" ht="24.75" customHeight="1">
      <c r="A16" s="254">
        <f>A14+1</f>
        <v>41221</v>
      </c>
      <c r="B16" s="3"/>
      <c r="C16" s="3"/>
      <c r="D16" s="42"/>
      <c r="E16" s="3">
        <f t="shared" si="0"/>
        <v>24</v>
      </c>
      <c r="F16" s="3">
        <v>0.020833333333333332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5">
        <f>A16</f>
        <v>41221</v>
      </c>
      <c r="AC16" s="21">
        <v>0.020833333333333332</v>
      </c>
      <c r="AD16" s="29">
        <v>37</v>
      </c>
      <c r="AE16" s="21">
        <v>0.375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0.166666666666667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6"/>
      <c r="AC17" s="22">
        <v>0.5416666666666666</v>
      </c>
      <c r="AD17" s="30">
        <v>39</v>
      </c>
      <c r="AE17" s="22">
        <v>0.8958333333333334</v>
      </c>
      <c r="AF17" s="58"/>
    </row>
    <row r="18" spans="1:32" s="9" customFormat="1" ht="24.75" customHeight="1">
      <c r="A18" s="259">
        <f>A16+1</f>
        <v>41222</v>
      </c>
      <c r="B18" s="3"/>
      <c r="C18" s="3"/>
      <c r="D18" s="42"/>
      <c r="E18" s="3">
        <f t="shared" si="0"/>
        <v>24</v>
      </c>
      <c r="F18" s="3">
        <v>0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5">
        <f>A18</f>
        <v>41222</v>
      </c>
      <c r="AC18" s="21">
        <v>0.10416666666666667</v>
      </c>
      <c r="AD18" s="29">
        <v>43</v>
      </c>
      <c r="AE18" s="21">
        <v>0.4375</v>
      </c>
      <c r="AF18" s="59"/>
    </row>
    <row r="19" spans="1:32" s="9" customFormat="1" ht="24.75" customHeight="1">
      <c r="A19" s="260"/>
      <c r="B19" s="5"/>
      <c r="C19" s="5"/>
      <c r="D19" s="41"/>
      <c r="E19" s="5">
        <f t="shared" si="0"/>
        <v>24</v>
      </c>
      <c r="F19" s="5">
        <v>0.1875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6"/>
      <c r="AC19" s="22">
        <v>0.6041666666666666</v>
      </c>
      <c r="AD19" s="30">
        <v>48</v>
      </c>
      <c r="AE19" s="22">
        <v>0.9375</v>
      </c>
      <c r="AF19" s="58"/>
    </row>
    <row r="20" spans="1:32" s="9" customFormat="1" ht="24.75" customHeight="1">
      <c r="A20" s="259">
        <f>A18+1</f>
        <v>41223</v>
      </c>
      <c r="B20" s="3"/>
      <c r="C20" s="3"/>
      <c r="D20" s="42"/>
      <c r="E20" s="3">
        <f t="shared" si="0"/>
        <v>24</v>
      </c>
      <c r="F20" s="3">
        <v>0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5">
        <f>A20</f>
        <v>41223</v>
      </c>
      <c r="AC20" s="21">
        <v>0.14583333333333334</v>
      </c>
      <c r="AD20" s="29">
        <v>55</v>
      </c>
      <c r="AE20" s="21">
        <v>0.4791666666666667</v>
      </c>
      <c r="AF20" s="61"/>
    </row>
    <row r="21" spans="1:32" s="9" customFormat="1" ht="24.75" customHeight="1">
      <c r="A21" s="260"/>
      <c r="B21" s="5"/>
      <c r="C21" s="5"/>
      <c r="D21" s="41"/>
      <c r="E21" s="5">
        <f t="shared" si="0"/>
        <v>24</v>
      </c>
      <c r="F21" s="5">
        <v>0.229166666666667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6"/>
      <c r="AC21" s="22">
        <v>0.6666666666666666</v>
      </c>
      <c r="AD21" s="30">
        <v>62</v>
      </c>
      <c r="AE21" s="22">
        <v>0.9791666666666666</v>
      </c>
      <c r="AF21" s="83"/>
    </row>
    <row r="22" spans="1:32" s="9" customFormat="1" ht="24.75" customHeight="1">
      <c r="A22" s="261">
        <f>A20+1</f>
        <v>41224</v>
      </c>
      <c r="B22" s="3"/>
      <c r="C22" s="3"/>
      <c r="D22" s="42"/>
      <c r="E22" s="3">
        <f t="shared" si="0"/>
        <v>24</v>
      </c>
      <c r="F22" s="3">
        <v>0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7">
        <f>A22</f>
        <v>41224</v>
      </c>
      <c r="AC22" s="21">
        <v>0.1875</v>
      </c>
      <c r="AD22" s="29">
        <v>69</v>
      </c>
      <c r="AE22" s="21">
        <v>0.5208333333333334</v>
      </c>
      <c r="AF22" s="61"/>
    </row>
    <row r="23" spans="1:32" s="9" customFormat="1" ht="24.75" customHeight="1">
      <c r="A23" s="262"/>
      <c r="B23" s="5"/>
      <c r="C23" s="5"/>
      <c r="D23" s="41"/>
      <c r="E23" s="5">
        <f t="shared" si="0"/>
        <v>24</v>
      </c>
      <c r="F23" s="5">
        <v>0.25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2"/>
      <c r="AC23" s="22">
        <v>0.7083333333333334</v>
      </c>
      <c r="AD23" s="30">
        <v>77</v>
      </c>
      <c r="AE23" s="22">
        <v>0.041666666666666664</v>
      </c>
      <c r="AF23" s="83"/>
    </row>
    <row r="24" spans="1:32" s="9" customFormat="1" ht="24.75" customHeight="1">
      <c r="A24" s="259">
        <f>A22+1</f>
        <v>41225</v>
      </c>
      <c r="B24" s="3"/>
      <c r="C24" s="3"/>
      <c r="D24" s="42"/>
      <c r="E24" s="3">
        <f t="shared" si="0"/>
        <v>24</v>
      </c>
      <c r="F24" s="3">
        <v>0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5">
        <f>A24</f>
        <v>41225</v>
      </c>
      <c r="AC24" s="21">
        <v>0.22916666666666666</v>
      </c>
      <c r="AD24" s="29">
        <v>84</v>
      </c>
      <c r="AE24" s="21">
        <v>0.5625</v>
      </c>
      <c r="AF24" s="61"/>
    </row>
    <row r="25" spans="1:32" s="9" customFormat="1" ht="24.75" customHeight="1">
      <c r="A25" s="260"/>
      <c r="B25" s="5"/>
      <c r="C25" s="5"/>
      <c r="D25" s="41"/>
      <c r="E25" s="5">
        <f t="shared" si="0"/>
        <v>24</v>
      </c>
      <c r="F25" s="5">
        <v>0.270833333333333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6"/>
      <c r="AC25" s="22">
        <v>0.7291666666666666</v>
      </c>
      <c r="AD25" s="30">
        <v>90</v>
      </c>
      <c r="AE25" s="22">
        <v>0.0625</v>
      </c>
      <c r="AF25" s="83"/>
    </row>
    <row r="26" spans="1:32" s="9" customFormat="1" ht="24.75" customHeight="1">
      <c r="A26" s="261">
        <f>A24+1</f>
        <v>41226</v>
      </c>
      <c r="B26" s="3"/>
      <c r="C26" s="3"/>
      <c r="D26" s="42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48">
        <f>A26</f>
        <v>41226</v>
      </c>
      <c r="AC26" s="21">
        <v>0.2708333333333333</v>
      </c>
      <c r="AD26" s="29">
        <v>96</v>
      </c>
      <c r="AE26" s="21">
        <v>0.5833333333333334</v>
      </c>
      <c r="AF26" s="61"/>
    </row>
    <row r="27" spans="1:32" s="9" customFormat="1" ht="24.75" customHeight="1">
      <c r="A27" s="262"/>
      <c r="B27" s="5"/>
      <c r="C27" s="5"/>
      <c r="D27" s="41"/>
      <c r="E27" s="5">
        <f t="shared" si="0"/>
        <v>24</v>
      </c>
      <c r="F27" s="5">
        <v>0.291666666666667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63"/>
      <c r="AC27" s="22">
        <v>0.7708333333333334</v>
      </c>
      <c r="AD27" s="30">
        <v>101</v>
      </c>
      <c r="AE27" s="22">
        <v>0.08333333333333333</v>
      </c>
      <c r="AF27" s="83"/>
    </row>
    <row r="28" spans="1:32" s="9" customFormat="1" ht="24.75" customHeight="1">
      <c r="A28" s="258">
        <f>A26+1</f>
        <v>41227</v>
      </c>
      <c r="B28" s="3"/>
      <c r="C28" s="3"/>
      <c r="D28" s="42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3">
        <f>A28</f>
        <v>41227</v>
      </c>
      <c r="AC28" s="21">
        <v>0.2916666666666667</v>
      </c>
      <c r="AD28" s="29">
        <v>104</v>
      </c>
      <c r="AE28" s="21">
        <v>0.6041666666666666</v>
      </c>
      <c r="AF28" s="63"/>
    </row>
    <row r="29" spans="1:32" s="9" customFormat="1" ht="24.75" customHeight="1">
      <c r="A29" s="257"/>
      <c r="B29" s="5"/>
      <c r="C29" s="5"/>
      <c r="D29" s="41"/>
      <c r="E29" s="5">
        <f t="shared" si="0"/>
        <v>24</v>
      </c>
      <c r="F29" s="5">
        <v>0.3125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4"/>
      <c r="AC29" s="22">
        <v>0.8125</v>
      </c>
      <c r="AD29" s="30">
        <v>106</v>
      </c>
      <c r="AE29" s="22">
        <v>0.10416666666666667</v>
      </c>
      <c r="AF29" s="62"/>
    </row>
    <row r="30" spans="1:32" s="9" customFormat="1" ht="24.75" customHeight="1">
      <c r="A30" s="259">
        <f>A28+1</f>
        <v>41228</v>
      </c>
      <c r="B30" s="3"/>
      <c r="C30" s="3"/>
      <c r="D30" s="42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5">
        <f>A30</f>
        <v>41228</v>
      </c>
      <c r="AC30" s="21">
        <v>0.3333333333333333</v>
      </c>
      <c r="AD30" s="29">
        <v>107</v>
      </c>
      <c r="AE30" s="21">
        <v>0.6458333333333334</v>
      </c>
      <c r="AF30" s="63"/>
    </row>
    <row r="31" spans="1:32" s="9" customFormat="1" ht="24.75" customHeight="1">
      <c r="A31" s="260"/>
      <c r="B31" s="5"/>
      <c r="C31" s="5"/>
      <c r="D31" s="41"/>
      <c r="E31" s="5">
        <f t="shared" si="0"/>
        <v>24</v>
      </c>
      <c r="F31" s="5">
        <v>0.291666666666667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6"/>
      <c r="AC31" s="22">
        <v>0.8541666666666666</v>
      </c>
      <c r="AD31" s="30">
        <v>107</v>
      </c>
      <c r="AE31" s="22">
        <v>0.16666666666666666</v>
      </c>
      <c r="AF31" s="62"/>
    </row>
    <row r="32" spans="1:32" s="9" customFormat="1" ht="24.75" customHeight="1">
      <c r="A32" s="259">
        <f>A30+1</f>
        <v>41229</v>
      </c>
      <c r="B32" s="3"/>
      <c r="C32" s="3"/>
      <c r="D32" s="42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64">
        <f>A32</f>
        <v>41229</v>
      </c>
      <c r="AC32" s="21">
        <v>0.3541666666666667</v>
      </c>
      <c r="AD32" s="29">
        <v>104</v>
      </c>
      <c r="AE32" s="21">
        <v>0.6875</v>
      </c>
      <c r="AF32" s="63"/>
    </row>
    <row r="33" spans="1:32" s="9" customFormat="1" ht="24.75" customHeight="1">
      <c r="A33" s="260"/>
      <c r="B33" s="5"/>
      <c r="C33" s="5"/>
      <c r="D33" s="41"/>
      <c r="E33" s="5">
        <f t="shared" si="0"/>
        <v>24</v>
      </c>
      <c r="F33" s="5">
        <v>0.3125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45"/>
      <c r="AC33" s="22">
        <v>0.875</v>
      </c>
      <c r="AD33" s="35">
        <v>104</v>
      </c>
      <c r="AE33" s="22">
        <v>0.1875</v>
      </c>
      <c r="AF33" s="62"/>
    </row>
    <row r="34" spans="1:32" s="19" customFormat="1" ht="24.75" customHeight="1">
      <c r="A34" s="254">
        <f>A32+1</f>
        <v>41230</v>
      </c>
      <c r="B34" s="3"/>
      <c r="C34" s="3"/>
      <c r="D34" s="42"/>
      <c r="E34" s="3">
        <f aca="true" t="shared" si="4" ref="E34:E61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1">TIMEVALUE(TEXT(E34,"h:mm"))</f>
        <v>0</v>
      </c>
      <c r="Y34" s="9"/>
      <c r="Z34" s="11">
        <f aca="true" t="shared" si="6" ref="Z34:Z61">X34</f>
        <v>0</v>
      </c>
      <c r="AA34" s="11">
        <f aca="true" t="shared" si="7" ref="AA34:AA61">Z34</f>
        <v>0</v>
      </c>
      <c r="AB34" s="264">
        <f>A34</f>
        <v>41230</v>
      </c>
      <c r="AC34" s="56">
        <v>0.3958333333333333</v>
      </c>
      <c r="AD34" s="57">
        <v>101</v>
      </c>
      <c r="AE34" s="56">
        <v>0.7291666666666666</v>
      </c>
      <c r="AF34" s="64"/>
    </row>
    <row r="35" spans="1:32" s="9" customFormat="1" ht="24.75" customHeight="1">
      <c r="A35" s="255"/>
      <c r="B35" s="5"/>
      <c r="C35" s="5"/>
      <c r="D35" s="41"/>
      <c r="E35" s="5">
        <f t="shared" si="4"/>
        <v>24</v>
      </c>
      <c r="F35" s="5">
        <v>0.270833333333333</v>
      </c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65"/>
      <c r="AC35" s="54">
        <v>0.9166666666666666</v>
      </c>
      <c r="AD35" s="55">
        <v>97</v>
      </c>
      <c r="AE35" s="54">
        <v>0.22916666666666666</v>
      </c>
      <c r="AF35" s="68"/>
    </row>
    <row r="36" spans="1:32" s="9" customFormat="1" ht="24.75" customHeight="1">
      <c r="A36" s="258">
        <f>A34+1</f>
        <v>41231</v>
      </c>
      <c r="B36" s="3"/>
      <c r="C36" s="3"/>
      <c r="D36" s="42"/>
      <c r="E36" s="3">
        <f t="shared" si="4"/>
        <v>24</v>
      </c>
      <c r="F36" s="3">
        <v>0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66">
        <f>A36</f>
        <v>41231</v>
      </c>
      <c r="AC36" s="21">
        <v>0.4375</v>
      </c>
      <c r="AD36" s="29">
        <v>91</v>
      </c>
      <c r="AE36" s="21">
        <v>0.75</v>
      </c>
      <c r="AF36" s="177"/>
    </row>
    <row r="37" spans="1:32" s="9" customFormat="1" ht="21.75" customHeight="1">
      <c r="A37" s="257"/>
      <c r="B37" s="5"/>
      <c r="C37" s="5"/>
      <c r="D37" s="41"/>
      <c r="E37" s="5">
        <f t="shared" si="4"/>
        <v>24</v>
      </c>
      <c r="F37" s="5"/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79"/>
      <c r="AC37" s="22">
        <v>0.9583333333333334</v>
      </c>
      <c r="AD37" s="30">
        <v>85</v>
      </c>
      <c r="AE37" s="22">
        <v>0.2708333333333333</v>
      </c>
      <c r="AF37" s="178"/>
    </row>
    <row r="38" spans="1:32" s="9" customFormat="1" ht="24.75" customHeight="1">
      <c r="A38" s="259">
        <f>A36+1</f>
        <v>41232</v>
      </c>
      <c r="B38" s="3"/>
      <c r="C38" s="3"/>
      <c r="D38" s="42"/>
      <c r="E38" s="3">
        <f t="shared" si="4"/>
        <v>24</v>
      </c>
      <c r="F38" s="3">
        <v>0.229166666666667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35">
        <f>A38</f>
        <v>41232</v>
      </c>
      <c r="AC38" s="21">
        <v>0.4791666666666667</v>
      </c>
      <c r="AD38" s="29">
        <v>78</v>
      </c>
      <c r="AE38" s="21">
        <v>0.7916666666666666</v>
      </c>
      <c r="AF38" s="215" t="s">
        <v>24</v>
      </c>
    </row>
    <row r="39" spans="1:32" s="9" customFormat="1" ht="24.75" customHeight="1">
      <c r="A39" s="260"/>
      <c r="B39" s="5"/>
      <c r="C39" s="5"/>
      <c r="D39" s="41"/>
      <c r="E39" s="5">
        <f t="shared" si="4"/>
        <v>24</v>
      </c>
      <c r="F39" s="5">
        <v>0</v>
      </c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36"/>
      <c r="AC39" s="22">
        <v>0.9791666666666666</v>
      </c>
      <c r="AD39" s="30">
        <v>85</v>
      </c>
      <c r="AE39" s="22">
        <v>0.3125</v>
      </c>
      <c r="AF39" s="216" t="s">
        <v>25</v>
      </c>
    </row>
    <row r="40" spans="1:32" s="9" customFormat="1" ht="24.75" customHeight="1">
      <c r="A40" s="261">
        <f>A38+1</f>
        <v>41233</v>
      </c>
      <c r="B40" s="3"/>
      <c r="C40" s="3"/>
      <c r="D40" s="42"/>
      <c r="E40" s="3">
        <f t="shared" si="4"/>
        <v>24</v>
      </c>
      <c r="F40" s="3">
        <v>0.1875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40">
        <f>A40</f>
        <v>41233</v>
      </c>
      <c r="AC40" s="21">
        <v>0.5</v>
      </c>
      <c r="AD40" s="29">
        <v>65</v>
      </c>
      <c r="AE40" s="21">
        <v>0.8333333333333334</v>
      </c>
      <c r="AF40" s="175" t="s">
        <v>26</v>
      </c>
    </row>
    <row r="41" spans="1:32" s="9" customFormat="1" ht="24.75" customHeight="1">
      <c r="A41" s="262"/>
      <c r="B41" s="5"/>
      <c r="C41" s="5"/>
      <c r="D41" s="41"/>
      <c r="E41" s="5">
        <f t="shared" si="4"/>
        <v>24</v>
      </c>
      <c r="F41" s="5">
        <v>0.020833333333333332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86"/>
      <c r="AC41" s="22">
        <v>0.020833333333333332</v>
      </c>
      <c r="AD41" s="30">
        <v>59</v>
      </c>
      <c r="AE41" s="22">
        <v>0.3541666666666667</v>
      </c>
      <c r="AF41" s="174" t="s">
        <v>27</v>
      </c>
    </row>
    <row r="42" spans="1:32" s="9" customFormat="1" ht="24.75" customHeight="1">
      <c r="A42" s="258">
        <f>A40+1</f>
        <v>41234</v>
      </c>
      <c r="B42" s="3"/>
      <c r="C42" s="3"/>
      <c r="D42" s="42"/>
      <c r="E42" s="3">
        <f t="shared" si="4"/>
        <v>24</v>
      </c>
      <c r="F42" s="3">
        <v>0.125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3">
        <f>A42</f>
        <v>41234</v>
      </c>
      <c r="AC42" s="21">
        <v>0.5416666666666666</v>
      </c>
      <c r="AD42" s="29">
        <v>55</v>
      </c>
      <c r="AE42" s="21">
        <v>0.875</v>
      </c>
      <c r="AF42" s="176" t="s">
        <v>28</v>
      </c>
    </row>
    <row r="43" spans="1:32" s="9" customFormat="1" ht="24.75" customHeight="1">
      <c r="A43" s="257"/>
      <c r="B43" s="5"/>
      <c r="C43" s="5"/>
      <c r="D43" s="41"/>
      <c r="E43" s="5">
        <f t="shared" si="4"/>
        <v>24</v>
      </c>
      <c r="F43" s="5">
        <v>0.0833333333333333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4"/>
      <c r="AC43" s="22">
        <v>0.0625</v>
      </c>
      <c r="AD43" s="30">
        <v>51</v>
      </c>
      <c r="AE43" s="22">
        <v>0.4166666666666667</v>
      </c>
      <c r="AF43" s="62"/>
    </row>
    <row r="44" spans="1:32" s="9" customFormat="1" ht="24.75" customHeight="1">
      <c r="A44" s="259">
        <f>A42+1</f>
        <v>41235</v>
      </c>
      <c r="B44" s="3"/>
      <c r="C44" s="3"/>
      <c r="D44" s="42"/>
      <c r="E44" s="3">
        <f t="shared" si="4"/>
        <v>24</v>
      </c>
      <c r="F44" s="3">
        <v>0.0833333333333333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5">
        <f>A44</f>
        <v>41235</v>
      </c>
      <c r="AC44" s="21">
        <v>0.5833333333333334</v>
      </c>
      <c r="AD44" s="29">
        <v>49</v>
      </c>
      <c r="AE44" s="21">
        <v>0.9166666666666666</v>
      </c>
      <c r="AF44" s="229" t="s">
        <v>29</v>
      </c>
    </row>
    <row r="45" spans="1:32" s="9" customFormat="1" ht="24.75" customHeight="1">
      <c r="A45" s="260"/>
      <c r="B45" s="5"/>
      <c r="C45" s="5"/>
      <c r="D45" s="41"/>
      <c r="E45" s="5">
        <f t="shared" si="4"/>
        <v>24</v>
      </c>
      <c r="F45" s="5">
        <v>0.125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6"/>
      <c r="AC45" s="22" t="s">
        <v>21</v>
      </c>
      <c r="AD45" s="30">
        <v>49</v>
      </c>
      <c r="AE45" s="22" t="s">
        <v>21</v>
      </c>
      <c r="AF45" s="292"/>
    </row>
    <row r="46" spans="1:32" s="9" customFormat="1" ht="24.75" customHeight="1">
      <c r="A46" s="259">
        <f>A44+1</f>
        <v>41236</v>
      </c>
      <c r="B46" s="3"/>
      <c r="C46" s="3"/>
      <c r="D46" s="42"/>
      <c r="E46" s="3">
        <f t="shared" si="4"/>
        <v>24</v>
      </c>
      <c r="F46" s="3">
        <v>0.0416666666666667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5">
        <f>A46</f>
        <v>41236</v>
      </c>
      <c r="AC46" s="21">
        <v>0.10416666666666667</v>
      </c>
      <c r="AD46" s="29">
        <v>50</v>
      </c>
      <c r="AE46" s="21">
        <v>0.4583333333333333</v>
      </c>
      <c r="AF46" s="177"/>
    </row>
    <row r="47" spans="1:32" s="9" customFormat="1" ht="24.75" customHeight="1">
      <c r="A47" s="260"/>
      <c r="B47" s="5"/>
      <c r="C47" s="5"/>
      <c r="D47" s="41"/>
      <c r="E47" s="5">
        <f t="shared" si="4"/>
        <v>24</v>
      </c>
      <c r="F47" s="5">
        <v>0.145833333333333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6"/>
      <c r="AC47" s="22">
        <v>0.625</v>
      </c>
      <c r="AD47" s="30">
        <v>52</v>
      </c>
      <c r="AE47" s="22">
        <v>0.9583333333333334</v>
      </c>
      <c r="AF47" s="178"/>
    </row>
    <row r="48" spans="1:32" s="9" customFormat="1" ht="24.75" customHeight="1">
      <c r="A48" s="259">
        <f>A46+1</f>
        <v>41237</v>
      </c>
      <c r="B48" s="3"/>
      <c r="C48" s="3"/>
      <c r="D48" s="42"/>
      <c r="E48" s="3">
        <f t="shared" si="4"/>
        <v>24</v>
      </c>
      <c r="F48" s="3">
        <v>0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89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5">
        <f>A48</f>
        <v>41237</v>
      </c>
      <c r="AC48" s="21">
        <v>0.16666666666666666</v>
      </c>
      <c r="AD48" s="29">
        <v>55</v>
      </c>
      <c r="AE48" s="21">
        <v>0.5</v>
      </c>
      <c r="AF48" s="63"/>
    </row>
    <row r="49" spans="1:32" s="9" customFormat="1" ht="24.75" customHeight="1">
      <c r="A49" s="260"/>
      <c r="B49" s="5"/>
      <c r="C49" s="5"/>
      <c r="D49" s="41"/>
      <c r="E49" s="5">
        <f t="shared" si="4"/>
        <v>24</v>
      </c>
      <c r="F49" s="5">
        <v>0.1875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90">
        <f t="shared" si="5"/>
        <v>0</v>
      </c>
      <c r="Y49" s="91"/>
      <c r="Z49" s="92">
        <f t="shared" si="6"/>
        <v>0</v>
      </c>
      <c r="AA49" s="92">
        <f t="shared" si="7"/>
        <v>0</v>
      </c>
      <c r="AB49" s="236"/>
      <c r="AC49" s="22">
        <v>0.6875</v>
      </c>
      <c r="AD49" s="30">
        <v>58</v>
      </c>
      <c r="AE49" s="22">
        <v>0.020833333333333332</v>
      </c>
      <c r="AF49" s="62"/>
    </row>
    <row r="50" spans="1:32" s="9" customFormat="1" ht="24.75" customHeight="1">
      <c r="A50" s="256">
        <f>A48+1</f>
        <v>41238</v>
      </c>
      <c r="B50" s="44"/>
      <c r="C50" s="44"/>
      <c r="D50" s="42"/>
      <c r="E50" s="44">
        <f t="shared" si="4"/>
        <v>24</v>
      </c>
      <c r="F50" s="44">
        <v>0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301">
        <f>A50</f>
        <v>41238</v>
      </c>
      <c r="AC50" s="18">
        <v>0.1875</v>
      </c>
      <c r="AD50" s="31">
        <v>62</v>
      </c>
      <c r="AE50" s="18">
        <v>0.5208333333333334</v>
      </c>
      <c r="AF50" s="64"/>
    </row>
    <row r="51" spans="1:32" s="9" customFormat="1" ht="24.75" customHeight="1">
      <c r="A51" s="257"/>
      <c r="B51" s="5"/>
      <c r="C51" s="5"/>
      <c r="D51" s="41"/>
      <c r="E51" s="5">
        <f t="shared" si="4"/>
        <v>24</v>
      </c>
      <c r="F51" s="5">
        <v>0.21875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302"/>
      <c r="AC51" s="23">
        <v>0.7083333333333334</v>
      </c>
      <c r="AD51" s="33">
        <v>65</v>
      </c>
      <c r="AE51" s="23">
        <v>0.041666666666666664</v>
      </c>
      <c r="AF51" s="68"/>
    </row>
    <row r="52" spans="1:32" s="9" customFormat="1" ht="24.75" customHeight="1">
      <c r="A52" s="259">
        <f>A50+1</f>
        <v>41239</v>
      </c>
      <c r="B52" s="3"/>
      <c r="C52" s="3"/>
      <c r="D52" s="40"/>
      <c r="E52" s="3">
        <f t="shared" si="4"/>
        <v>24</v>
      </c>
      <c r="F52" s="3">
        <v>0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35">
        <f>A52</f>
        <v>41239</v>
      </c>
      <c r="AC52" s="39">
        <v>0.22916666666666666</v>
      </c>
      <c r="AD52" s="34">
        <v>68</v>
      </c>
      <c r="AE52" s="39">
        <v>0.5625</v>
      </c>
      <c r="AF52" s="63"/>
    </row>
    <row r="53" spans="1:32" s="9" customFormat="1" ht="24.75" customHeight="1">
      <c r="A53" s="260"/>
      <c r="B53" s="5"/>
      <c r="C53" s="5"/>
      <c r="D53" s="41"/>
      <c r="E53" s="5">
        <f t="shared" si="4"/>
        <v>24</v>
      </c>
      <c r="F53" s="5">
        <v>0.25</v>
      </c>
      <c r="G53" s="6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6"/>
      <c r="AC53" s="22">
        <v>0.75</v>
      </c>
      <c r="AD53" s="30">
        <v>71</v>
      </c>
      <c r="AE53" s="22">
        <v>0.08333333333333333</v>
      </c>
      <c r="AF53" s="62"/>
    </row>
    <row r="54" spans="1:32" s="9" customFormat="1" ht="24.75" customHeight="1">
      <c r="A54" s="261">
        <f>A52+1</f>
        <v>41240</v>
      </c>
      <c r="B54" s="3"/>
      <c r="C54" s="3"/>
      <c r="D54" s="40"/>
      <c r="E54" s="3">
        <f t="shared" si="4"/>
        <v>24</v>
      </c>
      <c r="F54" s="3">
        <v>0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3">
        <f>A54</f>
        <v>41240</v>
      </c>
      <c r="AC54" s="39">
        <v>0.25</v>
      </c>
      <c r="AD54" s="34">
        <v>73</v>
      </c>
      <c r="AE54" s="39">
        <v>0.6041666666666666</v>
      </c>
      <c r="AF54" s="177"/>
    </row>
    <row r="55" spans="1:32" s="9" customFormat="1" ht="24.75" customHeight="1">
      <c r="A55" s="262"/>
      <c r="B55" s="5"/>
      <c r="C55" s="5"/>
      <c r="D55" s="41"/>
      <c r="E55" s="5">
        <f t="shared" si="4"/>
        <v>24</v>
      </c>
      <c r="F55" s="5">
        <v>0.291666666666667</v>
      </c>
      <c r="G55" s="6"/>
      <c r="H55" s="13"/>
      <c r="I55" s="13"/>
      <c r="J55" s="14"/>
      <c r="K55" s="14"/>
      <c r="L55" s="13"/>
      <c r="M55" s="13"/>
      <c r="N55" s="104"/>
      <c r="O55" s="13"/>
      <c r="P55" s="13"/>
      <c r="Q55" s="52"/>
      <c r="R55" s="104"/>
      <c r="S55" s="73"/>
      <c r="T55" s="76"/>
      <c r="U55" s="76"/>
      <c r="V55" s="81"/>
      <c r="W55" s="20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4"/>
      <c r="AC55" s="22">
        <v>0.7708333333333334</v>
      </c>
      <c r="AD55" s="30">
        <v>75</v>
      </c>
      <c r="AE55" s="22">
        <v>0.10416666666666667</v>
      </c>
      <c r="AF55" s="178"/>
    </row>
    <row r="56" spans="1:32" s="9" customFormat="1" ht="24.75" customHeight="1">
      <c r="A56" s="256">
        <f>A54+1</f>
        <v>41241</v>
      </c>
      <c r="B56" s="3"/>
      <c r="C56" s="3"/>
      <c r="D56" s="40"/>
      <c r="E56" s="3">
        <f t="shared" si="4"/>
        <v>24</v>
      </c>
      <c r="F56" s="3">
        <v>0</v>
      </c>
      <c r="G56" s="4"/>
      <c r="H56" s="10"/>
      <c r="I56" s="10"/>
      <c r="J56" s="38"/>
      <c r="K56" s="38"/>
      <c r="L56" s="10"/>
      <c r="M56" s="10"/>
      <c r="N56" s="105"/>
      <c r="O56" s="10"/>
      <c r="P56" s="10"/>
      <c r="Q56" s="51"/>
      <c r="R56" s="105"/>
      <c r="S56" s="72"/>
      <c r="T56" s="75"/>
      <c r="U56" s="75"/>
      <c r="V56" s="79"/>
      <c r="W56" s="17"/>
      <c r="X56" s="11">
        <f t="shared" si="5"/>
        <v>0</v>
      </c>
      <c r="Z56" s="11">
        <f t="shared" si="6"/>
        <v>0</v>
      </c>
      <c r="AA56" s="11">
        <f t="shared" si="7"/>
        <v>0</v>
      </c>
      <c r="AB56" s="233">
        <f>A56</f>
        <v>41241</v>
      </c>
      <c r="AC56" s="39">
        <v>0.2916666666666667</v>
      </c>
      <c r="AD56" s="34">
        <v>76</v>
      </c>
      <c r="AE56" s="39">
        <v>0.625</v>
      </c>
      <c r="AF56" s="63"/>
    </row>
    <row r="57" spans="1:32" s="9" customFormat="1" ht="24.75" customHeight="1">
      <c r="A57" s="257"/>
      <c r="B57" s="5"/>
      <c r="C57" s="5"/>
      <c r="D57" s="41"/>
      <c r="E57" s="5">
        <f t="shared" si="4"/>
        <v>24</v>
      </c>
      <c r="F57" s="5">
        <v>0.3125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11">
        <f t="shared" si="5"/>
        <v>0</v>
      </c>
      <c r="Z57" s="11">
        <f t="shared" si="6"/>
        <v>0</v>
      </c>
      <c r="AA57" s="11">
        <f t="shared" si="7"/>
        <v>0</v>
      </c>
      <c r="AB57" s="234"/>
      <c r="AC57" s="22">
        <v>0.8125</v>
      </c>
      <c r="AD57" s="30">
        <v>77</v>
      </c>
      <c r="AE57" s="22">
        <v>0.125</v>
      </c>
      <c r="AF57" s="62"/>
    </row>
    <row r="58" spans="1:32" s="9" customFormat="1" ht="24.75" customHeight="1">
      <c r="A58" s="259">
        <f>A56+1</f>
        <v>41242</v>
      </c>
      <c r="B58" s="3"/>
      <c r="C58" s="3"/>
      <c r="D58" s="42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105"/>
      <c r="O58" s="10"/>
      <c r="P58" s="10"/>
      <c r="Q58" s="51"/>
      <c r="R58" s="105"/>
      <c r="S58" s="72"/>
      <c r="T58" s="75"/>
      <c r="U58" s="75"/>
      <c r="V58" s="79"/>
      <c r="W58" s="17"/>
      <c r="X58" s="11">
        <f t="shared" si="5"/>
        <v>0</v>
      </c>
      <c r="Z58" s="11">
        <f t="shared" si="6"/>
        <v>0</v>
      </c>
      <c r="AA58" s="11">
        <f t="shared" si="7"/>
        <v>0</v>
      </c>
      <c r="AB58" s="235">
        <f>A58</f>
        <v>41242</v>
      </c>
      <c r="AC58" s="21">
        <v>0.3125</v>
      </c>
      <c r="AD58" s="29">
        <v>77</v>
      </c>
      <c r="AE58" s="21">
        <v>0.6458333333333334</v>
      </c>
      <c r="AF58" s="64"/>
    </row>
    <row r="59" spans="1:32" s="9" customFormat="1" ht="24.75" customHeight="1">
      <c r="A59" s="260"/>
      <c r="B59" s="5"/>
      <c r="C59" s="5"/>
      <c r="D59" s="41"/>
      <c r="E59" s="5">
        <f t="shared" si="4"/>
        <v>24</v>
      </c>
      <c r="F59" s="5">
        <v>0.291666666666667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11">
        <f t="shared" si="5"/>
        <v>0</v>
      </c>
      <c r="Z59" s="11">
        <f t="shared" si="6"/>
        <v>0</v>
      </c>
      <c r="AA59" s="11">
        <f t="shared" si="7"/>
        <v>0</v>
      </c>
      <c r="AB59" s="236"/>
      <c r="AC59" s="22">
        <v>0.8333333333333334</v>
      </c>
      <c r="AD59" s="30">
        <v>78</v>
      </c>
      <c r="AE59" s="22">
        <v>0.14583333333333334</v>
      </c>
      <c r="AF59" s="68"/>
    </row>
    <row r="60" spans="1:32" s="9" customFormat="1" ht="24.75" customHeight="1">
      <c r="A60" s="259">
        <f>A58+1</f>
        <v>41243</v>
      </c>
      <c r="B60" s="3"/>
      <c r="C60" s="3"/>
      <c r="D60" s="42"/>
      <c r="E60" s="3">
        <f t="shared" si="4"/>
        <v>24</v>
      </c>
      <c r="F60" s="3">
        <v>0</v>
      </c>
      <c r="G60" s="45"/>
      <c r="H60" s="10"/>
      <c r="I60" s="10"/>
      <c r="J60" s="38"/>
      <c r="K60" s="38"/>
      <c r="L60" s="10"/>
      <c r="M60" s="10"/>
      <c r="N60" s="105"/>
      <c r="O60" s="10"/>
      <c r="P60" s="10"/>
      <c r="Q60" s="51"/>
      <c r="R60" s="105"/>
      <c r="S60" s="72"/>
      <c r="T60" s="75"/>
      <c r="U60" s="75"/>
      <c r="V60" s="79"/>
      <c r="W60" s="17"/>
      <c r="X60" s="11">
        <f t="shared" si="5"/>
        <v>0</v>
      </c>
      <c r="Z60" s="11">
        <f t="shared" si="6"/>
        <v>0</v>
      </c>
      <c r="AA60" s="11">
        <f t="shared" si="7"/>
        <v>0</v>
      </c>
      <c r="AB60" s="235">
        <f>A60</f>
        <v>41243</v>
      </c>
      <c r="AC60" s="21">
        <v>0.3333333333333333</v>
      </c>
      <c r="AD60" s="29">
        <v>77</v>
      </c>
      <c r="AE60" s="21">
        <v>0.6666666666666666</v>
      </c>
      <c r="AF60" s="177"/>
    </row>
    <row r="61" spans="1:32" s="9" customFormat="1" ht="24.75" customHeight="1">
      <c r="A61" s="260"/>
      <c r="B61" s="5"/>
      <c r="C61" s="5"/>
      <c r="D61" s="41"/>
      <c r="E61" s="5">
        <f t="shared" si="4"/>
        <v>24</v>
      </c>
      <c r="F61" s="5">
        <v>0.291666666666667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36"/>
      <c r="AC61" s="22">
        <v>0.8541666666666666</v>
      </c>
      <c r="AD61" s="30">
        <v>77</v>
      </c>
      <c r="AE61" s="22">
        <v>0.14583333333333334</v>
      </c>
      <c r="AF61" s="178"/>
    </row>
    <row r="62" spans="30:31" ht="12.75">
      <c r="AD62" s="19"/>
      <c r="AE62" s="70"/>
    </row>
    <row r="63" spans="30:31" ht="12.75">
      <c r="AD63" s="19"/>
      <c r="AE63" s="70"/>
    </row>
  </sheetData>
  <mergeCells count="62">
    <mergeCell ref="AF8:AF9"/>
    <mergeCell ref="AF44:AF45"/>
    <mergeCell ref="AB40:AB41"/>
    <mergeCell ref="A50:A51"/>
    <mergeCell ref="A42:A43"/>
    <mergeCell ref="A44:A45"/>
    <mergeCell ref="A46:A47"/>
    <mergeCell ref="A48:A49"/>
    <mergeCell ref="A36:A37"/>
    <mergeCell ref="A38:A39"/>
    <mergeCell ref="A58:A59"/>
    <mergeCell ref="A60:A61"/>
    <mergeCell ref="A52:A53"/>
    <mergeCell ref="A54:A55"/>
    <mergeCell ref="A56:A57"/>
    <mergeCell ref="A40:A41"/>
    <mergeCell ref="A34:A35"/>
    <mergeCell ref="A18:A19"/>
    <mergeCell ref="A20:A21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2:A3"/>
    <mergeCell ref="A4:A5"/>
    <mergeCell ref="A6:A7"/>
    <mergeCell ref="A8:A9"/>
    <mergeCell ref="AB50:AB51"/>
    <mergeCell ref="AB58:AB59"/>
    <mergeCell ref="AB60:AB61"/>
    <mergeCell ref="AB52:AB53"/>
    <mergeCell ref="AB54:AB55"/>
    <mergeCell ref="AB56:AB57"/>
    <mergeCell ref="AB42:AB43"/>
    <mergeCell ref="AB44:AB45"/>
    <mergeCell ref="AB46:AB47"/>
    <mergeCell ref="AB48:AB49"/>
    <mergeCell ref="AB38:AB39"/>
    <mergeCell ref="AB26:AB27"/>
    <mergeCell ref="AB28:AB29"/>
    <mergeCell ref="AB30:AB31"/>
    <mergeCell ref="AB32:AB33"/>
    <mergeCell ref="AB34:AB35"/>
    <mergeCell ref="AB36:AB37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2:AB3"/>
    <mergeCell ref="AB4:AB5"/>
    <mergeCell ref="AB6:AB7"/>
    <mergeCell ref="AB8:AB9"/>
  </mergeCells>
  <conditionalFormatting sqref="G2:G61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1">
      <formula1>$Y$2:$Y$6</formula1>
    </dataValidation>
    <dataValidation errorStyle="warning" type="list" allowBlank="1" showInputMessage="1" showErrorMessage="1" sqref="B2:C61 F2:F61">
      <formula1>#REF!</formula1>
    </dataValidation>
  </dataValidations>
  <printOptions/>
  <pageMargins left="0.1968503937007874" right="0.1968503937007874" top="0.1968503937007874" bottom="0.3937007874015748" header="0.5118110236220472" footer="0.11811023622047245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7109375" style="9" hidden="1" customWidth="1"/>
    <col min="2" max="2" width="6.28125" style="0" hidden="1" customWidth="1"/>
    <col min="3" max="3" width="5.57421875" style="0" hidden="1" customWidth="1"/>
    <col min="4" max="4" width="5.2812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6.57421875" style="43" hidden="1" customWidth="1"/>
    <col min="11" max="11" width="4.00390625" style="0" hidden="1" customWidth="1"/>
    <col min="12" max="12" width="7.14062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4.57421875" style="0" hidden="1" customWidth="1"/>
    <col min="22" max="22" width="5.14062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11.140625" style="16" customWidth="1"/>
    <col min="31" max="31" width="11.140625" style="15" customWidth="1"/>
    <col min="32" max="32" width="69.140625" style="1" customWidth="1"/>
  </cols>
  <sheetData>
    <row r="1" spans="1:32" s="2" customFormat="1" ht="26.25" thickBot="1">
      <c r="A1" s="25">
        <v>41244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41244</v>
      </c>
      <c r="AC1" s="108" t="s">
        <v>12</v>
      </c>
      <c r="AD1" s="213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41244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68">
        <f>A2</f>
        <v>41244</v>
      </c>
      <c r="AC2" s="18">
        <v>0.3541666666666667</v>
      </c>
      <c r="AD2" s="201">
        <v>76</v>
      </c>
      <c r="AE2" s="18">
        <v>0.6875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/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6"/>
      <c r="AC3" s="22">
        <v>0.875</v>
      </c>
      <c r="AD3" s="202">
        <v>76</v>
      </c>
      <c r="AE3" s="22">
        <v>0.1875</v>
      </c>
      <c r="AF3" s="174" t="s">
        <v>25</v>
      </c>
    </row>
    <row r="4" spans="1:32" s="9" customFormat="1" ht="24.75" customHeight="1">
      <c r="A4" s="254">
        <f>A2+1</f>
        <v>41245</v>
      </c>
      <c r="B4" s="3"/>
      <c r="C4" s="3"/>
      <c r="D4" s="42"/>
      <c r="E4" s="3">
        <f t="shared" si="0"/>
        <v>24</v>
      </c>
      <c r="F4" s="3">
        <v>0.25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7">
        <f>A4</f>
        <v>41245</v>
      </c>
      <c r="AC4" s="21">
        <v>0.375</v>
      </c>
      <c r="AD4" s="197">
        <v>74</v>
      </c>
      <c r="AE4" s="21">
        <v>0.7083333333333334</v>
      </c>
      <c r="AF4" s="175" t="s">
        <v>26</v>
      </c>
    </row>
    <row r="5" spans="1:32" s="9" customFormat="1" ht="24.75" customHeight="1">
      <c r="A5" s="255"/>
      <c r="B5" s="5"/>
      <c r="C5" s="5"/>
      <c r="D5" s="41"/>
      <c r="E5" s="5">
        <f t="shared" si="0"/>
        <v>24</v>
      </c>
      <c r="F5" s="5">
        <v>0</v>
      </c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2"/>
      <c r="AC5" s="22">
        <v>0.8958333333333334</v>
      </c>
      <c r="AD5" s="198">
        <v>72</v>
      </c>
      <c r="AE5" s="22">
        <v>0.22916666666666666</v>
      </c>
      <c r="AF5" s="174" t="s">
        <v>27</v>
      </c>
    </row>
    <row r="6" spans="1:32" s="9" customFormat="1" ht="24.75" customHeight="1">
      <c r="A6" s="254">
        <f>A4+1</f>
        <v>41246</v>
      </c>
      <c r="B6" s="3"/>
      <c r="C6" s="3"/>
      <c r="D6" s="42"/>
      <c r="E6" s="3">
        <f t="shared" si="0"/>
        <v>24</v>
      </c>
      <c r="F6" s="3">
        <v>0.208333333333333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35">
        <f>A6</f>
        <v>41246</v>
      </c>
      <c r="AC6" s="21">
        <v>0.3958333333333333</v>
      </c>
      <c r="AD6" s="197">
        <v>70</v>
      </c>
      <c r="AE6" s="21">
        <v>0.7291666666666666</v>
      </c>
      <c r="AF6" s="176" t="s">
        <v>28</v>
      </c>
    </row>
    <row r="7" spans="1:32" s="9" customFormat="1" ht="24.75" customHeight="1">
      <c r="A7" s="255"/>
      <c r="B7" s="5"/>
      <c r="C7" s="5"/>
      <c r="D7" s="41"/>
      <c r="E7" s="5">
        <f t="shared" si="0"/>
        <v>24</v>
      </c>
      <c r="F7" s="5">
        <v>0</v>
      </c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36"/>
      <c r="AC7" s="22">
        <v>0.9166666666666666</v>
      </c>
      <c r="AD7" s="198">
        <v>67</v>
      </c>
      <c r="AE7" s="22">
        <v>0.22916666666666666</v>
      </c>
      <c r="AF7" s="60"/>
    </row>
    <row r="8" spans="1:32" s="9" customFormat="1" ht="24.75" customHeight="1">
      <c r="A8" s="250">
        <f>A6+1</f>
        <v>41247</v>
      </c>
      <c r="B8" s="3"/>
      <c r="C8" s="3"/>
      <c r="D8" s="42"/>
      <c r="E8" s="3">
        <f t="shared" si="0"/>
        <v>24</v>
      </c>
      <c r="F8" s="3">
        <v>0.166666666666667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3">
        <f>A8</f>
        <v>41247</v>
      </c>
      <c r="AC8" s="21">
        <v>0.4166666666666667</v>
      </c>
      <c r="AD8" s="197">
        <v>64</v>
      </c>
      <c r="AE8" s="21">
        <v>0.7708333333333334</v>
      </c>
      <c r="AF8" s="229" t="s">
        <v>29</v>
      </c>
    </row>
    <row r="9" spans="1:32" s="9" customFormat="1" ht="24.75" customHeight="1">
      <c r="A9" s="251"/>
      <c r="B9" s="5"/>
      <c r="C9" s="5"/>
      <c r="D9" s="41"/>
      <c r="E9" s="5">
        <f t="shared" si="0"/>
        <v>24</v>
      </c>
      <c r="F9" s="5">
        <v>0.0416666666666667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4"/>
      <c r="AC9" s="22">
        <v>0.9791666666666666</v>
      </c>
      <c r="AD9" s="198">
        <v>61</v>
      </c>
      <c r="AE9" s="22">
        <v>0.2708333333333333</v>
      </c>
      <c r="AF9" s="230"/>
    </row>
    <row r="10" spans="1:32" s="9" customFormat="1" ht="24.75" customHeight="1">
      <c r="A10" s="252">
        <f>A8+1</f>
        <v>41248</v>
      </c>
      <c r="B10" s="3"/>
      <c r="C10" s="3"/>
      <c r="D10" s="42"/>
      <c r="E10" s="3">
        <f t="shared" si="0"/>
        <v>24</v>
      </c>
      <c r="F10" s="3">
        <v>0.125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3">
        <f>A10</f>
        <v>41248</v>
      </c>
      <c r="AC10" s="21">
        <v>0.4375</v>
      </c>
      <c r="AD10" s="197">
        <v>58</v>
      </c>
      <c r="AE10" s="21">
        <v>0.7916666666666666</v>
      </c>
      <c r="AF10" s="59"/>
    </row>
    <row r="11" spans="1:32" s="9" customFormat="1" ht="24.75" customHeight="1">
      <c r="A11" s="253"/>
      <c r="B11" s="5"/>
      <c r="C11" s="5"/>
      <c r="D11" s="41"/>
      <c r="E11" s="5">
        <f t="shared" si="0"/>
        <v>24</v>
      </c>
      <c r="F11" s="5">
        <v>0.0833333333333333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4"/>
      <c r="AC11" s="22">
        <v>0.9791666666666666</v>
      </c>
      <c r="AD11" s="198">
        <v>54</v>
      </c>
      <c r="AE11" s="22">
        <v>0.3125</v>
      </c>
      <c r="AF11" s="58"/>
    </row>
    <row r="12" spans="1:32" s="9" customFormat="1" ht="24.75" customHeight="1">
      <c r="A12" s="254">
        <f>A10+1</f>
        <v>41249</v>
      </c>
      <c r="B12" s="3"/>
      <c r="C12" s="3"/>
      <c r="D12" s="42"/>
      <c r="E12" s="3">
        <f t="shared" si="0"/>
        <v>24</v>
      </c>
      <c r="F12" s="3">
        <v>0.0833333333333333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35">
        <f>A12</f>
        <v>41249</v>
      </c>
      <c r="AC12" s="21">
        <v>0.4791666666666667</v>
      </c>
      <c r="AD12" s="197">
        <v>51</v>
      </c>
      <c r="AE12" s="21">
        <v>0.8541666666666666</v>
      </c>
      <c r="AF12" s="61"/>
    </row>
    <row r="13" spans="1:32" s="9" customFormat="1" ht="24.75" customHeight="1">
      <c r="A13" s="255"/>
      <c r="B13" s="5"/>
      <c r="C13" s="5"/>
      <c r="D13" s="41"/>
      <c r="E13" s="5">
        <f t="shared" si="0"/>
        <v>24</v>
      </c>
      <c r="F13" s="5">
        <v>0.125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36"/>
      <c r="AC13" s="22">
        <v>0</v>
      </c>
      <c r="AD13" s="198">
        <v>49</v>
      </c>
      <c r="AE13" s="22">
        <v>0.3541666666666667</v>
      </c>
      <c r="AF13" s="82"/>
    </row>
    <row r="14" spans="1:32" s="9" customFormat="1" ht="24.75" customHeight="1">
      <c r="A14" s="254">
        <f>A12+1</f>
        <v>41250</v>
      </c>
      <c r="B14" s="3"/>
      <c r="C14" s="3"/>
      <c r="D14" s="42"/>
      <c r="E14" s="3">
        <f t="shared" si="0"/>
        <v>24</v>
      </c>
      <c r="F14" s="3">
        <v>0.0416666666666667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5">
        <f>A14</f>
        <v>41250</v>
      </c>
      <c r="AC14" s="21">
        <v>0.5</v>
      </c>
      <c r="AD14" s="197">
        <v>47</v>
      </c>
      <c r="AE14" s="21">
        <v>0.8541666666666666</v>
      </c>
      <c r="AF14" s="59"/>
    </row>
    <row r="15" spans="1:32" s="9" customFormat="1" ht="24.75" customHeight="1">
      <c r="A15" s="255"/>
      <c r="B15" s="5"/>
      <c r="C15" s="5"/>
      <c r="D15" s="41"/>
      <c r="E15" s="5">
        <f t="shared" si="0"/>
        <v>24</v>
      </c>
      <c r="F15" s="5">
        <v>0.145833333333333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6"/>
      <c r="AC15" s="22" t="s">
        <v>21</v>
      </c>
      <c r="AD15" s="198">
        <v>47</v>
      </c>
      <c r="AE15" s="22" t="s">
        <v>21</v>
      </c>
      <c r="AF15" s="58"/>
    </row>
    <row r="16" spans="1:32" s="9" customFormat="1" ht="24.75" customHeight="1">
      <c r="A16" s="254">
        <f>A14+1</f>
        <v>41251</v>
      </c>
      <c r="B16" s="3"/>
      <c r="C16" s="3"/>
      <c r="D16" s="42"/>
      <c r="E16" s="3">
        <f t="shared" si="0"/>
        <v>24</v>
      </c>
      <c r="F16" s="3">
        <v>0.0416666666666667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5">
        <f>A16</f>
        <v>41251</v>
      </c>
      <c r="AC16" s="21">
        <v>0.0625</v>
      </c>
      <c r="AD16" s="197">
        <v>47</v>
      </c>
      <c r="AE16" s="21">
        <v>0.3958333333333333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0.166666666666667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6"/>
      <c r="AC17" s="22">
        <v>0.5625</v>
      </c>
      <c r="AD17" s="198">
        <v>49</v>
      </c>
      <c r="AE17" s="22">
        <v>0.9166666666666666</v>
      </c>
      <c r="AF17" s="58"/>
    </row>
    <row r="18" spans="1:32" s="9" customFormat="1" ht="24.75" customHeight="1">
      <c r="A18" s="259">
        <f>A16+1</f>
        <v>41252</v>
      </c>
      <c r="B18" s="3"/>
      <c r="C18" s="3"/>
      <c r="D18" s="42"/>
      <c r="E18" s="3">
        <f t="shared" si="0"/>
        <v>24</v>
      </c>
      <c r="F18" s="3">
        <v>0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7">
        <f>A18</f>
        <v>41252</v>
      </c>
      <c r="AC18" s="21">
        <v>0.10416666666666667</v>
      </c>
      <c r="AD18" s="197">
        <v>53</v>
      </c>
      <c r="AE18" s="21">
        <v>0.4375</v>
      </c>
      <c r="AF18" s="59"/>
    </row>
    <row r="19" spans="1:32" s="9" customFormat="1" ht="24.75" customHeight="1">
      <c r="A19" s="260"/>
      <c r="B19" s="5"/>
      <c r="C19" s="5"/>
      <c r="D19" s="41"/>
      <c r="E19" s="5">
        <f t="shared" si="0"/>
        <v>24</v>
      </c>
      <c r="F19" s="5">
        <v>0.208333333333333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2"/>
      <c r="AC19" s="22">
        <v>0.625</v>
      </c>
      <c r="AD19" s="198">
        <v>58</v>
      </c>
      <c r="AE19" s="22">
        <v>0.9791666666666666</v>
      </c>
      <c r="AF19" s="58"/>
    </row>
    <row r="20" spans="1:32" s="9" customFormat="1" ht="24.75" customHeight="1">
      <c r="A20" s="259">
        <f>A18+1</f>
        <v>41253</v>
      </c>
      <c r="B20" s="3"/>
      <c r="C20" s="3"/>
      <c r="D20" s="42"/>
      <c r="E20" s="3">
        <f t="shared" si="0"/>
        <v>24</v>
      </c>
      <c r="F20" s="3">
        <v>0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5">
        <f>A20</f>
        <v>41253</v>
      </c>
      <c r="AC20" s="21">
        <v>0.14583333333333334</v>
      </c>
      <c r="AD20" s="197">
        <v>64</v>
      </c>
      <c r="AE20" s="21">
        <v>0.4791666666666667</v>
      </c>
      <c r="AF20" s="61"/>
    </row>
    <row r="21" spans="1:32" s="9" customFormat="1" ht="24.75" customHeight="1">
      <c r="A21" s="260"/>
      <c r="B21" s="5"/>
      <c r="C21" s="5"/>
      <c r="D21" s="41"/>
      <c r="E21" s="5">
        <f t="shared" si="0"/>
        <v>24</v>
      </c>
      <c r="F21" s="5">
        <v>0.229166666666667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6"/>
      <c r="AC21" s="22">
        <v>0.6666666666666666</v>
      </c>
      <c r="AD21" s="198">
        <v>70</v>
      </c>
      <c r="AE21" s="22">
        <v>0.020833333333333332</v>
      </c>
      <c r="AF21" s="83"/>
    </row>
    <row r="22" spans="1:32" s="9" customFormat="1" ht="24.75" customHeight="1">
      <c r="A22" s="261">
        <f>A20+1</f>
        <v>41254</v>
      </c>
      <c r="B22" s="3"/>
      <c r="C22" s="3"/>
      <c r="D22" s="42"/>
      <c r="E22" s="3">
        <f t="shared" si="0"/>
        <v>24</v>
      </c>
      <c r="F22" s="3">
        <v>0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3">
        <f>A22</f>
        <v>41254</v>
      </c>
      <c r="AC22" s="21">
        <v>0.20833333333333334</v>
      </c>
      <c r="AD22" s="197">
        <v>76</v>
      </c>
      <c r="AE22" s="21">
        <v>0.5416666666666666</v>
      </c>
      <c r="AF22" s="61"/>
    </row>
    <row r="23" spans="1:32" s="9" customFormat="1" ht="24.75" customHeight="1">
      <c r="A23" s="262"/>
      <c r="B23" s="5"/>
      <c r="C23" s="5"/>
      <c r="D23" s="41"/>
      <c r="E23" s="5">
        <f t="shared" si="0"/>
        <v>24</v>
      </c>
      <c r="F23" s="5">
        <v>0.25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4"/>
      <c r="AC23" s="22">
        <v>0.7083333333333334</v>
      </c>
      <c r="AD23" s="198">
        <v>83</v>
      </c>
      <c r="AE23" s="22">
        <v>0.041666666666666664</v>
      </c>
      <c r="AF23" s="83"/>
    </row>
    <row r="24" spans="1:32" s="9" customFormat="1" ht="24.75" customHeight="1">
      <c r="A24" s="258">
        <f>A22+1</f>
        <v>41255</v>
      </c>
      <c r="B24" s="3"/>
      <c r="C24" s="3"/>
      <c r="D24" s="42"/>
      <c r="E24" s="3">
        <f t="shared" si="0"/>
        <v>24</v>
      </c>
      <c r="F24" s="3">
        <v>0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3">
        <f>A24</f>
        <v>41255</v>
      </c>
      <c r="AC24" s="21">
        <v>0.25</v>
      </c>
      <c r="AD24" s="197">
        <v>89</v>
      </c>
      <c r="AE24" s="21">
        <v>0.5833333333333334</v>
      </c>
      <c r="AF24" s="61"/>
    </row>
    <row r="25" spans="1:32" s="9" customFormat="1" ht="24.75" customHeight="1">
      <c r="A25" s="257"/>
      <c r="B25" s="5"/>
      <c r="C25" s="5"/>
      <c r="D25" s="41"/>
      <c r="E25" s="5">
        <f t="shared" si="0"/>
        <v>24</v>
      </c>
      <c r="F25" s="5">
        <v>0.291666666666667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4"/>
      <c r="AC25" s="22">
        <v>0.7708333333333334</v>
      </c>
      <c r="AD25" s="198">
        <v>94</v>
      </c>
      <c r="AE25" s="22">
        <v>0.08333333333333333</v>
      </c>
      <c r="AF25" s="83"/>
    </row>
    <row r="26" spans="1:32" s="9" customFormat="1" ht="24.75" customHeight="1">
      <c r="A26" s="259">
        <f>A24+1</f>
        <v>41256</v>
      </c>
      <c r="B26" s="3"/>
      <c r="C26" s="3"/>
      <c r="D26" s="42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35">
        <f>A26</f>
        <v>41256</v>
      </c>
      <c r="AC26" s="21">
        <v>0.2708333333333333</v>
      </c>
      <c r="AD26" s="197">
        <v>98</v>
      </c>
      <c r="AE26" s="21">
        <v>0.6041666666666666</v>
      </c>
      <c r="AF26" s="61"/>
    </row>
    <row r="27" spans="1:32" s="9" customFormat="1" ht="24.75" customHeight="1">
      <c r="A27" s="260"/>
      <c r="B27" s="5"/>
      <c r="C27" s="5"/>
      <c r="D27" s="41"/>
      <c r="E27" s="5">
        <f t="shared" si="0"/>
        <v>24</v>
      </c>
      <c r="F27" s="5">
        <v>0.3125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36"/>
      <c r="AC27" s="22">
        <v>0.8125</v>
      </c>
      <c r="AD27" s="198">
        <v>102</v>
      </c>
      <c r="AE27" s="22">
        <v>0.125</v>
      </c>
      <c r="AF27" s="83"/>
    </row>
    <row r="28" spans="1:32" s="9" customFormat="1" ht="24.75" customHeight="1">
      <c r="A28" s="259">
        <f>A26+1</f>
        <v>41257</v>
      </c>
      <c r="B28" s="3"/>
      <c r="C28" s="3"/>
      <c r="D28" s="42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5">
        <f>A28</f>
        <v>41257</v>
      </c>
      <c r="AC28" s="21">
        <v>0.3125</v>
      </c>
      <c r="AD28" s="197">
        <v>104</v>
      </c>
      <c r="AE28" s="21">
        <v>0.6458333333333334</v>
      </c>
      <c r="AF28" s="63"/>
    </row>
    <row r="29" spans="1:32" s="9" customFormat="1" ht="24.75" customHeight="1">
      <c r="A29" s="260"/>
      <c r="B29" s="5"/>
      <c r="C29" s="5"/>
      <c r="D29" s="41"/>
      <c r="E29" s="5">
        <f t="shared" si="0"/>
        <v>24</v>
      </c>
      <c r="F29" s="5">
        <v>0.3125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6"/>
      <c r="AC29" s="22">
        <v>0.8333333333333334</v>
      </c>
      <c r="AD29" s="198">
        <v>105</v>
      </c>
      <c r="AE29" s="22">
        <v>0.14583333333333334</v>
      </c>
      <c r="AF29" s="62"/>
    </row>
    <row r="30" spans="1:32" s="9" customFormat="1" ht="24.75" customHeight="1">
      <c r="A30" s="259">
        <f>A28+1</f>
        <v>41258</v>
      </c>
      <c r="B30" s="3"/>
      <c r="C30" s="3"/>
      <c r="D30" s="42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5">
        <f>A30</f>
        <v>41258</v>
      </c>
      <c r="AC30" s="21">
        <v>0.3333333333333333</v>
      </c>
      <c r="AD30" s="197">
        <v>104</v>
      </c>
      <c r="AE30" s="21">
        <v>0.6666666666666666</v>
      </c>
      <c r="AF30" s="63"/>
    </row>
    <row r="31" spans="1:32" s="9" customFormat="1" ht="24.75" customHeight="1">
      <c r="A31" s="260"/>
      <c r="B31" s="5"/>
      <c r="C31" s="5"/>
      <c r="D31" s="41"/>
      <c r="E31" s="5">
        <f t="shared" si="0"/>
        <v>24</v>
      </c>
      <c r="F31" s="5">
        <v>0.3125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6"/>
      <c r="AC31" s="22">
        <v>0.875</v>
      </c>
      <c r="AD31" s="198">
        <v>104</v>
      </c>
      <c r="AE31" s="22">
        <v>0.1875</v>
      </c>
      <c r="AF31" s="62"/>
    </row>
    <row r="32" spans="1:32" s="9" customFormat="1" ht="24.75" customHeight="1">
      <c r="A32" s="259">
        <f>A30+1</f>
        <v>41259</v>
      </c>
      <c r="B32" s="3"/>
      <c r="C32" s="3"/>
      <c r="D32" s="42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66">
        <f>A32</f>
        <v>41259</v>
      </c>
      <c r="AC32" s="21">
        <v>0.375</v>
      </c>
      <c r="AD32" s="197">
        <v>103</v>
      </c>
      <c r="AE32" s="21">
        <v>0.7083333333333334</v>
      </c>
      <c r="AF32" s="63"/>
    </row>
    <row r="33" spans="1:32" s="9" customFormat="1" ht="24.75" customHeight="1">
      <c r="A33" s="260"/>
      <c r="B33" s="5"/>
      <c r="C33" s="5"/>
      <c r="D33" s="41"/>
      <c r="E33" s="5">
        <f t="shared" si="0"/>
        <v>24</v>
      </c>
      <c r="F33" s="5">
        <v>0.291666666666667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67"/>
      <c r="AC33" s="22">
        <v>0.8958333333333334</v>
      </c>
      <c r="AD33" s="203">
        <v>106</v>
      </c>
      <c r="AE33" s="22">
        <v>0.20833333333333334</v>
      </c>
      <c r="AF33" s="62"/>
    </row>
    <row r="34" spans="1:32" s="19" customFormat="1" ht="24.75" customHeight="1">
      <c r="A34" s="254">
        <f>A32+1</f>
        <v>41260</v>
      </c>
      <c r="B34" s="3"/>
      <c r="C34" s="3"/>
      <c r="D34" s="121"/>
      <c r="E34" s="3">
        <f aca="true" t="shared" si="4" ref="E34:E63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3">TIMEVALUE(TEXT(E34,"h:mm"))</f>
        <v>0</v>
      </c>
      <c r="Y34" s="9"/>
      <c r="Z34" s="11">
        <f aca="true" t="shared" si="6" ref="Z34:Z63">X34</f>
        <v>0</v>
      </c>
      <c r="AA34" s="11">
        <f aca="true" t="shared" si="7" ref="AA34:AA63">Z34</f>
        <v>0</v>
      </c>
      <c r="AB34" s="264">
        <f>A34</f>
        <v>41260</v>
      </c>
      <c r="AC34" s="56">
        <v>0.4166666666666667</v>
      </c>
      <c r="AD34" s="204">
        <v>96</v>
      </c>
      <c r="AE34" s="56">
        <v>0.7291666666666666</v>
      </c>
      <c r="AF34" s="64"/>
    </row>
    <row r="35" spans="1:32" s="9" customFormat="1" ht="24.75" customHeight="1">
      <c r="A35" s="255"/>
      <c r="B35" s="5"/>
      <c r="C35" s="5"/>
      <c r="D35" s="122"/>
      <c r="E35" s="5">
        <f t="shared" si="4"/>
        <v>24</v>
      </c>
      <c r="F35" s="5"/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65"/>
      <c r="AC35" s="54">
        <v>0.9375</v>
      </c>
      <c r="AD35" s="205">
        <v>91</v>
      </c>
      <c r="AE35" s="54">
        <v>0.25</v>
      </c>
      <c r="AF35" s="68"/>
    </row>
    <row r="36" spans="1:32" s="9" customFormat="1" ht="24.75" customHeight="1">
      <c r="A36" s="261">
        <f>A34+1</f>
        <v>41261</v>
      </c>
      <c r="B36" s="3"/>
      <c r="C36" s="3"/>
      <c r="D36" s="121"/>
      <c r="E36" s="3">
        <f t="shared" si="4"/>
        <v>24</v>
      </c>
      <c r="F36" s="3">
        <v>0.25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40">
        <f>A36</f>
        <v>41261</v>
      </c>
      <c r="AC36" s="21">
        <v>0.4375</v>
      </c>
      <c r="AD36" s="197">
        <v>86</v>
      </c>
      <c r="AE36" s="21">
        <v>0.7708333333333334</v>
      </c>
      <c r="AF36" s="177"/>
    </row>
    <row r="37" spans="1:32" s="9" customFormat="1" ht="24.75" customHeight="1">
      <c r="A37" s="262"/>
      <c r="B37" s="5"/>
      <c r="C37" s="5"/>
      <c r="D37" s="122"/>
      <c r="E37" s="5">
        <f t="shared" si="4"/>
        <v>24</v>
      </c>
      <c r="F37" s="5">
        <v>0</v>
      </c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41"/>
      <c r="AC37" s="22">
        <v>0.9791666666666666</v>
      </c>
      <c r="AD37" s="198">
        <v>80</v>
      </c>
      <c r="AE37" s="22">
        <v>0.2708333333333333</v>
      </c>
      <c r="AF37" s="178"/>
    </row>
    <row r="38" spans="1:32" s="9" customFormat="1" ht="24.75" customHeight="1">
      <c r="A38" s="258">
        <f>A36+1</f>
        <v>41262</v>
      </c>
      <c r="B38" s="3"/>
      <c r="C38" s="3"/>
      <c r="D38" s="121"/>
      <c r="E38" s="3">
        <f t="shared" si="4"/>
        <v>24</v>
      </c>
      <c r="F38" s="3">
        <v>0.1875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33">
        <f>A38</f>
        <v>41262</v>
      </c>
      <c r="AC38" s="21">
        <v>0.4791666666666667</v>
      </c>
      <c r="AD38" s="197">
        <v>74</v>
      </c>
      <c r="AE38" s="21">
        <v>0.8125</v>
      </c>
      <c r="AF38" s="215" t="s">
        <v>24</v>
      </c>
    </row>
    <row r="39" spans="1:32" s="9" customFormat="1" ht="24.75" customHeight="1">
      <c r="A39" s="257"/>
      <c r="B39" s="5"/>
      <c r="C39" s="5"/>
      <c r="D39" s="122"/>
      <c r="E39" s="5">
        <f t="shared" si="4"/>
        <v>24</v>
      </c>
      <c r="F39" s="5">
        <v>0</v>
      </c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34"/>
      <c r="AC39" s="22">
        <v>0</v>
      </c>
      <c r="AD39" s="198">
        <v>67</v>
      </c>
      <c r="AE39" s="22">
        <v>0.3333333333333333</v>
      </c>
      <c r="AF39" s="216" t="s">
        <v>25</v>
      </c>
    </row>
    <row r="40" spans="1:32" s="9" customFormat="1" ht="24.75" customHeight="1">
      <c r="A40" s="303">
        <f>A38+1</f>
        <v>41263</v>
      </c>
      <c r="B40" s="3"/>
      <c r="C40" s="3"/>
      <c r="D40" s="121"/>
      <c r="E40" s="3">
        <f t="shared" si="4"/>
        <v>24</v>
      </c>
      <c r="F40" s="3">
        <v>0.145833333333333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64">
        <f>A40</f>
        <v>41263</v>
      </c>
      <c r="AC40" s="21">
        <v>0.5208333333333334</v>
      </c>
      <c r="AD40" s="197">
        <v>61</v>
      </c>
      <c r="AE40" s="21">
        <v>0.8541666666666666</v>
      </c>
      <c r="AF40" s="175" t="s">
        <v>26</v>
      </c>
    </row>
    <row r="41" spans="1:32" s="9" customFormat="1" ht="24.75" customHeight="1">
      <c r="A41" s="304"/>
      <c r="B41" s="5"/>
      <c r="C41" s="5"/>
      <c r="D41" s="122"/>
      <c r="E41" s="5">
        <f t="shared" si="4"/>
        <v>24</v>
      </c>
      <c r="F41" s="5">
        <v>0.0625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45"/>
      <c r="AC41" s="22" t="s">
        <v>23</v>
      </c>
      <c r="AD41" s="198">
        <v>55</v>
      </c>
      <c r="AE41" s="22" t="s">
        <v>21</v>
      </c>
      <c r="AF41" s="174" t="s">
        <v>27</v>
      </c>
    </row>
    <row r="42" spans="1:32" s="9" customFormat="1" ht="24.75" customHeight="1">
      <c r="A42" s="259">
        <f>A40+1</f>
        <v>41264</v>
      </c>
      <c r="B42" s="3"/>
      <c r="C42" s="3"/>
      <c r="D42" s="121"/>
      <c r="E42" s="3">
        <f t="shared" si="4"/>
        <v>24</v>
      </c>
      <c r="F42" s="3">
        <v>0.104166666666667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5">
        <f>A42</f>
        <v>41264</v>
      </c>
      <c r="AC42" s="21">
        <v>0.020833333333333332</v>
      </c>
      <c r="AD42" s="197">
        <v>51</v>
      </c>
      <c r="AE42" s="21">
        <v>0.375</v>
      </c>
      <c r="AF42" s="176" t="s">
        <v>28</v>
      </c>
    </row>
    <row r="43" spans="1:32" s="9" customFormat="1" ht="24.75" customHeight="1">
      <c r="A43" s="260"/>
      <c r="B43" s="5"/>
      <c r="C43" s="5"/>
      <c r="D43" s="122"/>
      <c r="E43" s="5">
        <f t="shared" si="4"/>
        <v>24</v>
      </c>
      <c r="F43" s="5">
        <v>0.104166666666667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6"/>
      <c r="AC43" s="22">
        <v>0.5625</v>
      </c>
      <c r="AD43" s="198">
        <v>47</v>
      </c>
      <c r="AE43" s="22">
        <v>0.8958333333333334</v>
      </c>
      <c r="AF43" s="62"/>
    </row>
    <row r="44" spans="1:32" s="9" customFormat="1" ht="24.75" customHeight="1">
      <c r="A44" s="259">
        <f>A42+1</f>
        <v>41265</v>
      </c>
      <c r="B44" s="3"/>
      <c r="C44" s="3"/>
      <c r="D44" s="121"/>
      <c r="E44" s="3">
        <f t="shared" si="4"/>
        <v>24</v>
      </c>
      <c r="F44" s="3">
        <v>0.0625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5">
        <f>A44</f>
        <v>41265</v>
      </c>
      <c r="AC44" s="21">
        <v>0.08333333333333333</v>
      </c>
      <c r="AD44" s="197">
        <v>44</v>
      </c>
      <c r="AE44" s="21">
        <v>0.4375</v>
      </c>
      <c r="AF44" s="229" t="s">
        <v>29</v>
      </c>
    </row>
    <row r="45" spans="1:32" s="9" customFormat="1" ht="24.75" customHeight="1">
      <c r="A45" s="260"/>
      <c r="B45" s="5"/>
      <c r="C45" s="5"/>
      <c r="D45" s="122"/>
      <c r="E45" s="5">
        <f t="shared" si="4"/>
        <v>24</v>
      </c>
      <c r="F45" s="5">
        <v>0.145833333333333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6"/>
      <c r="AC45" s="22">
        <v>0.5833333333333334</v>
      </c>
      <c r="AD45" s="198">
        <v>43</v>
      </c>
      <c r="AE45" s="22">
        <v>0.9166666666666666</v>
      </c>
      <c r="AF45" s="292"/>
    </row>
    <row r="46" spans="1:32" s="9" customFormat="1" ht="24.75" customHeight="1">
      <c r="A46" s="259">
        <f>A44+1</f>
        <v>41266</v>
      </c>
      <c r="B46" s="3"/>
      <c r="C46" s="3"/>
      <c r="D46" s="121"/>
      <c r="E46" s="3">
        <f t="shared" si="4"/>
        <v>24</v>
      </c>
      <c r="F46" s="3">
        <v>0.020833333333333332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7">
        <f>A46</f>
        <v>41266</v>
      </c>
      <c r="AC46" s="21">
        <v>0.125</v>
      </c>
      <c r="AD46" s="197">
        <v>44</v>
      </c>
      <c r="AE46" s="21">
        <v>0.4583333333333333</v>
      </c>
      <c r="AF46" s="63"/>
    </row>
    <row r="47" spans="1:32" s="9" customFormat="1" ht="24.75" customHeight="1">
      <c r="A47" s="260"/>
      <c r="B47" s="5"/>
      <c r="C47" s="5"/>
      <c r="D47" s="122"/>
      <c r="E47" s="5">
        <f t="shared" si="4"/>
        <v>24</v>
      </c>
      <c r="F47" s="5">
        <v>0.1875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2"/>
      <c r="AC47" s="22">
        <v>0.625</v>
      </c>
      <c r="AD47" s="198">
        <v>46</v>
      </c>
      <c r="AE47" s="22">
        <v>0.9583333333333334</v>
      </c>
      <c r="AF47" s="62"/>
    </row>
    <row r="48" spans="1:32" s="9" customFormat="1" ht="24.75" customHeight="1">
      <c r="A48" s="259">
        <f>A46+1</f>
        <v>41267</v>
      </c>
      <c r="B48" s="3"/>
      <c r="C48" s="3"/>
      <c r="D48" s="121"/>
      <c r="E48" s="3">
        <f t="shared" si="4"/>
        <v>24</v>
      </c>
      <c r="F48" s="3">
        <v>0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89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5">
        <f>A48</f>
        <v>41267</v>
      </c>
      <c r="AC48" s="21">
        <v>0.16666666666666666</v>
      </c>
      <c r="AD48" s="197">
        <v>48</v>
      </c>
      <c r="AE48" s="21">
        <v>0.5208333333333334</v>
      </c>
      <c r="AF48" s="64"/>
    </row>
    <row r="49" spans="1:32" s="9" customFormat="1" ht="24.75" customHeight="1">
      <c r="A49" s="260"/>
      <c r="B49" s="5"/>
      <c r="C49" s="5"/>
      <c r="D49" s="122"/>
      <c r="E49" s="5">
        <f t="shared" si="4"/>
        <v>24</v>
      </c>
      <c r="F49" s="5">
        <v>0.208333333333333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90">
        <f t="shared" si="5"/>
        <v>0</v>
      </c>
      <c r="Y49" s="91"/>
      <c r="Z49" s="92">
        <f t="shared" si="6"/>
        <v>0</v>
      </c>
      <c r="AA49" s="92">
        <f t="shared" si="7"/>
        <v>0</v>
      </c>
      <c r="AB49" s="236"/>
      <c r="AC49" s="22">
        <v>0.6875</v>
      </c>
      <c r="AD49" s="198">
        <v>52</v>
      </c>
      <c r="AE49" s="22">
        <v>0.020833333333333332</v>
      </c>
      <c r="AF49" s="68"/>
    </row>
    <row r="50" spans="1:32" s="9" customFormat="1" ht="24.75" customHeight="1">
      <c r="A50" s="274">
        <f>A48+1</f>
        <v>41268</v>
      </c>
      <c r="B50" s="44"/>
      <c r="C50" s="44"/>
      <c r="D50" s="121"/>
      <c r="E50" s="44">
        <f t="shared" si="4"/>
        <v>24</v>
      </c>
      <c r="F50" s="44">
        <v>0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301">
        <f>A50</f>
        <v>41268</v>
      </c>
      <c r="AC50" s="18">
        <v>0.20833333333333334</v>
      </c>
      <c r="AD50" s="201">
        <v>55</v>
      </c>
      <c r="AE50" s="18">
        <v>0.5416666666666666</v>
      </c>
      <c r="AF50" s="177"/>
    </row>
    <row r="51" spans="1:32" s="9" customFormat="1" ht="24.75" customHeight="1">
      <c r="A51" s="262"/>
      <c r="B51" s="5"/>
      <c r="C51" s="5"/>
      <c r="D51" s="122"/>
      <c r="E51" s="5">
        <f t="shared" si="4"/>
        <v>24</v>
      </c>
      <c r="F51" s="5">
        <v>0.25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302"/>
      <c r="AC51" s="23">
        <v>0.7291666666666666</v>
      </c>
      <c r="AD51" s="206">
        <v>59</v>
      </c>
      <c r="AE51" s="23">
        <v>0.041666666666666664</v>
      </c>
      <c r="AF51" s="178"/>
    </row>
    <row r="52" spans="1:32" s="9" customFormat="1" ht="24.75" customHeight="1">
      <c r="A52" s="258">
        <f>A50+1</f>
        <v>41269</v>
      </c>
      <c r="B52" s="3"/>
      <c r="C52" s="3"/>
      <c r="D52" s="123"/>
      <c r="E52" s="3">
        <f t="shared" si="4"/>
        <v>24</v>
      </c>
      <c r="F52" s="3">
        <v>0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33">
        <f>A52</f>
        <v>41269</v>
      </c>
      <c r="AC52" s="39">
        <v>0.22916666666666666</v>
      </c>
      <c r="AD52" s="210">
        <v>62</v>
      </c>
      <c r="AE52" s="39">
        <v>0.5625</v>
      </c>
      <c r="AF52" s="63"/>
    </row>
    <row r="53" spans="1:32" s="9" customFormat="1" ht="24.75" customHeight="1">
      <c r="A53" s="257"/>
      <c r="B53" s="5"/>
      <c r="C53" s="5"/>
      <c r="D53" s="122"/>
      <c r="E53" s="5">
        <f t="shared" si="4"/>
        <v>24</v>
      </c>
      <c r="F53" s="5">
        <v>0.291666666666667</v>
      </c>
      <c r="G53" s="140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4"/>
      <c r="AC53" s="22">
        <v>0.7708333333333334</v>
      </c>
      <c r="AD53" s="198">
        <v>66</v>
      </c>
      <c r="AE53" s="22">
        <v>0.08333333333333333</v>
      </c>
      <c r="AF53" s="62"/>
    </row>
    <row r="54" spans="1:32" s="9" customFormat="1" ht="24.75" customHeight="1">
      <c r="A54" s="259">
        <f>A52+1</f>
        <v>41270</v>
      </c>
      <c r="B54" s="3"/>
      <c r="C54" s="3"/>
      <c r="D54" s="123"/>
      <c r="E54" s="3">
        <f t="shared" si="4"/>
        <v>24</v>
      </c>
      <c r="F54" s="3">
        <v>0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5">
        <f>A54</f>
        <v>41270</v>
      </c>
      <c r="AC54" s="39">
        <v>0.2708333333333333</v>
      </c>
      <c r="AD54" s="210">
        <v>69</v>
      </c>
      <c r="AE54" s="39">
        <v>0.6041666666666666</v>
      </c>
      <c r="AF54" s="177"/>
    </row>
    <row r="55" spans="1:32" s="9" customFormat="1" ht="24.75" customHeight="1">
      <c r="A55" s="260"/>
      <c r="B55" s="5"/>
      <c r="C55" s="5"/>
      <c r="D55" s="122"/>
      <c r="E55" s="5">
        <f t="shared" si="4"/>
        <v>24</v>
      </c>
      <c r="F55" s="5">
        <v>0.291666666666667</v>
      </c>
      <c r="G55" s="6"/>
      <c r="H55" s="13"/>
      <c r="I55" s="13"/>
      <c r="J55" s="14"/>
      <c r="K55" s="14"/>
      <c r="L55" s="13"/>
      <c r="M55" s="13"/>
      <c r="N55" s="104"/>
      <c r="O55" s="13"/>
      <c r="P55" s="13"/>
      <c r="Q55" s="52"/>
      <c r="R55" s="104"/>
      <c r="S55" s="73"/>
      <c r="T55" s="76"/>
      <c r="U55" s="76"/>
      <c r="V55" s="81"/>
      <c r="W55" s="20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6"/>
      <c r="AC55" s="22">
        <v>0.7916666666666666</v>
      </c>
      <c r="AD55" s="198">
        <v>72</v>
      </c>
      <c r="AE55" s="22">
        <v>0.10416666666666667</v>
      </c>
      <c r="AF55" s="178"/>
    </row>
    <row r="56" spans="1:32" s="9" customFormat="1" ht="24.75" customHeight="1">
      <c r="A56" s="281">
        <f>A54+1</f>
        <v>41271</v>
      </c>
      <c r="B56" s="3"/>
      <c r="C56" s="3"/>
      <c r="D56" s="123"/>
      <c r="E56" s="3">
        <f t="shared" si="4"/>
        <v>24</v>
      </c>
      <c r="F56" s="3">
        <v>0</v>
      </c>
      <c r="G56" s="4"/>
      <c r="H56" s="10"/>
      <c r="I56" s="10"/>
      <c r="J56" s="38"/>
      <c r="K56" s="38"/>
      <c r="L56" s="10"/>
      <c r="M56" s="10"/>
      <c r="N56" s="105"/>
      <c r="O56" s="10"/>
      <c r="P56" s="10"/>
      <c r="Q56" s="51"/>
      <c r="R56" s="105"/>
      <c r="S56" s="72"/>
      <c r="T56" s="75"/>
      <c r="U56" s="75"/>
      <c r="V56" s="79"/>
      <c r="W56" s="17"/>
      <c r="X56" s="11">
        <f t="shared" si="5"/>
        <v>0</v>
      </c>
      <c r="Z56" s="11">
        <f t="shared" si="6"/>
        <v>0</v>
      </c>
      <c r="AA56" s="11">
        <f t="shared" si="7"/>
        <v>0</v>
      </c>
      <c r="AB56" s="235">
        <f>A56</f>
        <v>41271</v>
      </c>
      <c r="AC56" s="39">
        <v>0.2916666666666667</v>
      </c>
      <c r="AD56" s="210">
        <v>74</v>
      </c>
      <c r="AE56" s="39">
        <v>0.6041666666666666</v>
      </c>
      <c r="AF56" s="63"/>
    </row>
    <row r="57" spans="1:32" s="9" customFormat="1" ht="24.75" customHeight="1">
      <c r="A57" s="260"/>
      <c r="B57" s="5"/>
      <c r="C57" s="5"/>
      <c r="D57" s="122"/>
      <c r="E57" s="5">
        <f t="shared" si="4"/>
        <v>24</v>
      </c>
      <c r="F57" s="5">
        <v>0.291666666666667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11">
        <f t="shared" si="5"/>
        <v>0</v>
      </c>
      <c r="Z57" s="11">
        <f t="shared" si="6"/>
        <v>0</v>
      </c>
      <c r="AA57" s="11">
        <f t="shared" si="7"/>
        <v>0</v>
      </c>
      <c r="AB57" s="236"/>
      <c r="AC57" s="22">
        <v>0.8125</v>
      </c>
      <c r="AD57" s="198">
        <v>76</v>
      </c>
      <c r="AE57" s="22">
        <v>0.14583333333333334</v>
      </c>
      <c r="AF57" s="62"/>
    </row>
    <row r="58" spans="1:32" s="9" customFormat="1" ht="24.75" customHeight="1">
      <c r="A58" s="259">
        <f>A56+1</f>
        <v>41272</v>
      </c>
      <c r="B58" s="3"/>
      <c r="C58" s="3"/>
      <c r="D58" s="121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105"/>
      <c r="O58" s="10"/>
      <c r="P58" s="10"/>
      <c r="Q58" s="51"/>
      <c r="R58" s="105"/>
      <c r="S58" s="72"/>
      <c r="T58" s="75"/>
      <c r="U58" s="75"/>
      <c r="V58" s="79"/>
      <c r="W58" s="17"/>
      <c r="X58" s="11">
        <f t="shared" si="5"/>
        <v>0</v>
      </c>
      <c r="Z58" s="11">
        <f t="shared" si="6"/>
        <v>0</v>
      </c>
      <c r="AA58" s="11">
        <f t="shared" si="7"/>
        <v>0</v>
      </c>
      <c r="AB58" s="235">
        <f>A58</f>
        <v>41272</v>
      </c>
      <c r="AC58" s="21">
        <v>0.3125</v>
      </c>
      <c r="AD58" s="197">
        <v>78</v>
      </c>
      <c r="AE58" s="21">
        <v>0.6458333333333334</v>
      </c>
      <c r="AF58" s="64"/>
    </row>
    <row r="59" spans="1:32" s="9" customFormat="1" ht="24.75" customHeight="1">
      <c r="A59" s="260"/>
      <c r="B59" s="5"/>
      <c r="C59" s="5"/>
      <c r="D59" s="122"/>
      <c r="E59" s="5">
        <f t="shared" si="4"/>
        <v>24</v>
      </c>
      <c r="F59" s="5">
        <v>0.3125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11">
        <f t="shared" si="5"/>
        <v>0</v>
      </c>
      <c r="Z59" s="11">
        <f t="shared" si="6"/>
        <v>0</v>
      </c>
      <c r="AA59" s="11">
        <f t="shared" si="7"/>
        <v>0</v>
      </c>
      <c r="AB59" s="236"/>
      <c r="AC59" s="22">
        <v>0.8333333333333334</v>
      </c>
      <c r="AD59" s="198">
        <v>79</v>
      </c>
      <c r="AE59" s="22">
        <v>0.14583333333333334</v>
      </c>
      <c r="AF59" s="68"/>
    </row>
    <row r="60" spans="1:32" s="9" customFormat="1" ht="24.75" customHeight="1">
      <c r="A60" s="259">
        <f>A58+1</f>
        <v>41273</v>
      </c>
      <c r="B60" s="3"/>
      <c r="C60" s="3"/>
      <c r="D60" s="121"/>
      <c r="E60" s="3">
        <f t="shared" si="4"/>
        <v>24</v>
      </c>
      <c r="F60" s="3">
        <v>0</v>
      </c>
      <c r="G60" s="45"/>
      <c r="H60" s="10"/>
      <c r="I60" s="10"/>
      <c r="J60" s="38"/>
      <c r="K60" s="38"/>
      <c r="L60" s="10"/>
      <c r="M60" s="10"/>
      <c r="N60" s="105"/>
      <c r="O60" s="10"/>
      <c r="P60" s="10"/>
      <c r="Q60" s="51"/>
      <c r="R60" s="105"/>
      <c r="S60" s="72"/>
      <c r="T60" s="75"/>
      <c r="U60" s="75"/>
      <c r="V60" s="79"/>
      <c r="W60" s="17"/>
      <c r="X60" s="11">
        <f t="shared" si="5"/>
        <v>0</v>
      </c>
      <c r="Z60" s="11">
        <f t="shared" si="6"/>
        <v>0</v>
      </c>
      <c r="AA60" s="11">
        <f t="shared" si="7"/>
        <v>0</v>
      </c>
      <c r="AB60" s="237">
        <f>A60</f>
        <v>41273</v>
      </c>
      <c r="AC60" s="21">
        <v>0.3541666666666667</v>
      </c>
      <c r="AD60" s="197">
        <v>80</v>
      </c>
      <c r="AE60" s="21">
        <v>0.6666666666666666</v>
      </c>
      <c r="AF60" s="177"/>
    </row>
    <row r="61" spans="1:32" s="9" customFormat="1" ht="24.75" customHeight="1">
      <c r="A61" s="260"/>
      <c r="B61" s="5"/>
      <c r="C61" s="5"/>
      <c r="D61" s="122"/>
      <c r="E61" s="5">
        <f t="shared" si="4"/>
        <v>24</v>
      </c>
      <c r="F61" s="5">
        <v>0.291666666666667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32"/>
      <c r="AC61" s="22">
        <v>0.8541666666666666</v>
      </c>
      <c r="AD61" s="198">
        <v>80</v>
      </c>
      <c r="AE61" s="22">
        <v>0.1875</v>
      </c>
      <c r="AF61" s="178"/>
    </row>
    <row r="62" spans="1:32" s="9" customFormat="1" ht="24.75" customHeight="1">
      <c r="A62" s="259">
        <f>A60+1</f>
        <v>41274</v>
      </c>
      <c r="B62" s="3"/>
      <c r="C62" s="3"/>
      <c r="D62" s="121"/>
      <c r="E62" s="3">
        <f t="shared" si="4"/>
        <v>24</v>
      </c>
      <c r="F62" s="3">
        <v>0</v>
      </c>
      <c r="G62" s="28"/>
      <c r="H62" s="10"/>
      <c r="I62" s="10"/>
      <c r="J62" s="38"/>
      <c r="K62" s="38"/>
      <c r="L62" s="10"/>
      <c r="M62" s="10"/>
      <c r="N62" s="105"/>
      <c r="O62" s="10"/>
      <c r="P62" s="10"/>
      <c r="Q62" s="51"/>
      <c r="R62" s="105"/>
      <c r="S62" s="72"/>
      <c r="T62" s="75"/>
      <c r="U62" s="75"/>
      <c r="V62" s="79"/>
      <c r="W62" s="17"/>
      <c r="X62" s="11">
        <f t="shared" si="5"/>
        <v>0</v>
      </c>
      <c r="Z62" s="11">
        <f t="shared" si="6"/>
        <v>0</v>
      </c>
      <c r="AA62" s="11">
        <f t="shared" si="7"/>
        <v>0</v>
      </c>
      <c r="AB62" s="235">
        <f>A62</f>
        <v>41274</v>
      </c>
      <c r="AC62" s="21">
        <v>0.375</v>
      </c>
      <c r="AD62" s="197">
        <v>80</v>
      </c>
      <c r="AE62" s="21">
        <v>0.6875</v>
      </c>
      <c r="AF62" s="177"/>
    </row>
    <row r="63" spans="1:32" s="9" customFormat="1" ht="23.25" customHeight="1">
      <c r="A63" s="260"/>
      <c r="B63" s="5"/>
      <c r="C63" s="5"/>
      <c r="D63" s="122"/>
      <c r="E63" s="5">
        <f t="shared" si="4"/>
        <v>24</v>
      </c>
      <c r="F63" s="5"/>
      <c r="G63" s="36"/>
      <c r="H63" s="13"/>
      <c r="I63" s="13"/>
      <c r="J63" s="14"/>
      <c r="K63" s="14"/>
      <c r="L63" s="13"/>
      <c r="M63" s="13"/>
      <c r="N63" s="104"/>
      <c r="O63" s="13"/>
      <c r="P63" s="13"/>
      <c r="Q63" s="52"/>
      <c r="R63" s="104"/>
      <c r="S63" s="73"/>
      <c r="T63" s="76"/>
      <c r="U63" s="76"/>
      <c r="V63" s="81"/>
      <c r="W63" s="20"/>
      <c r="X63" s="11">
        <f t="shared" si="5"/>
        <v>0</v>
      </c>
      <c r="Z63" s="11">
        <f t="shared" si="6"/>
        <v>0</v>
      </c>
      <c r="AA63" s="11">
        <f t="shared" si="7"/>
        <v>0</v>
      </c>
      <c r="AB63" s="236"/>
      <c r="AC63" s="22">
        <v>0.8958333333333334</v>
      </c>
      <c r="AD63" s="198">
        <v>80</v>
      </c>
      <c r="AE63" s="22">
        <v>0.22916666666666666</v>
      </c>
      <c r="AF63" s="178"/>
    </row>
    <row r="64" spans="30:31" ht="12.75">
      <c r="AD64" s="19"/>
      <c r="AE64" s="70"/>
    </row>
  </sheetData>
  <mergeCells count="64">
    <mergeCell ref="AF8:AF9"/>
    <mergeCell ref="AF44:AF45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8:AB39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46:AB47"/>
    <mergeCell ref="AB48:AB49"/>
    <mergeCell ref="AB60:AB61"/>
    <mergeCell ref="AB62:AB63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8:A39"/>
    <mergeCell ref="A26:A27"/>
    <mergeCell ref="A28:A29"/>
    <mergeCell ref="A30:A31"/>
    <mergeCell ref="A32:A33"/>
    <mergeCell ref="A34:A35"/>
    <mergeCell ref="A60:A61"/>
    <mergeCell ref="A62:A63"/>
    <mergeCell ref="A52:A53"/>
    <mergeCell ref="A54:A55"/>
    <mergeCell ref="A56:A57"/>
    <mergeCell ref="A40:A41"/>
    <mergeCell ref="AB40:AB41"/>
    <mergeCell ref="A50:A51"/>
    <mergeCell ref="A58:A59"/>
    <mergeCell ref="A42:A43"/>
    <mergeCell ref="A44:A45"/>
    <mergeCell ref="A46:A47"/>
    <mergeCell ref="A48:A49"/>
    <mergeCell ref="AB50:AB51"/>
    <mergeCell ref="AB58:AB59"/>
  </mergeCells>
  <conditionalFormatting sqref="G62:G63">
    <cfRule type="cellIs" priority="1" dxfId="3" operator="equal" stopIfTrue="1">
      <formula>"ROZEE"</formula>
    </cfRule>
  </conditionalFormatting>
  <conditionalFormatting sqref="G2:G61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 F2:F63">
      <formula1>#REF!</formula1>
    </dataValidation>
  </dataValidations>
  <printOptions/>
  <pageMargins left="0.1968503937007874" right="0.1968503937007874" top="0.1968503937007874" bottom="0.3937007874015748" header="0.5118110236220472" footer="0.11811023622047245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showGridLines="0" tabSelected="1" zoomScale="85" zoomScaleNormal="85" workbookViewId="0" topLeftCell="AB1">
      <selection activeCell="AF2" sqref="AF2"/>
    </sheetView>
  </sheetViews>
  <sheetFormatPr defaultColWidth="11.421875" defaultRowHeight="12.75"/>
  <cols>
    <col min="1" max="1" width="0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710937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9.421875" style="16" customWidth="1"/>
    <col min="31" max="31" width="11.140625" style="15" customWidth="1"/>
    <col min="32" max="32" width="70.7109375" style="1" customWidth="1"/>
  </cols>
  <sheetData>
    <row r="1" spans="1:32" s="2" customFormat="1" ht="26.25" thickBot="1">
      <c r="A1" s="25">
        <v>40940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v>40940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40940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>
        <f aca="true" t="shared" si="1" ref="H2:H33">IF($G2="CONGNET",$X2,"")</f>
      </c>
      <c r="I2" s="7">
        <f aca="true" t="shared" si="2" ref="I2:I33">IF(G2="CONGNET",F2,"")</f>
      </c>
      <c r="J2" s="8" t="e">
        <f>IF(#REF!="CONGNET",#REF!,"")</f>
        <v>#REF!</v>
      </c>
      <c r="K2" s="8"/>
      <c r="L2" s="10">
        <f aca="true" t="shared" si="3" ref="L2:L33">IF($G2="DOSSEVILLE",$X2,"")</f>
      </c>
      <c r="M2" s="10">
        <f aca="true" t="shared" si="4" ref="M2:M33">IF(G2="DOSSEVILLE",F2,"")</f>
      </c>
      <c r="N2" s="8" t="e">
        <f>IF(#REF!="DOSSEVILLE",#REF!,"")</f>
        <v>#REF!</v>
      </c>
      <c r="O2" s="10"/>
      <c r="P2" s="10">
        <f aca="true" t="shared" si="5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 aca="true" t="shared" si="6" ref="T2:T33">IF($G2="MARAIS",$X2,"")</f>
      </c>
      <c r="U2" s="7">
        <f aca="true" t="shared" si="7" ref="U2:U33">IF($G2="MARAIS",$F2,"")</f>
      </c>
      <c r="V2" s="79" t="e">
        <f>IF(#REF!="MARAIS",#REF!,"")</f>
        <v>#REF!</v>
      </c>
      <c r="W2" s="17"/>
      <c r="X2" s="11">
        <f aca="true" t="shared" si="8" ref="X2:X33">TIMEVALUE(TEXT(E2,"h:mm"))</f>
        <v>0</v>
      </c>
      <c r="Y2" s="12" t="s">
        <v>4</v>
      </c>
      <c r="Z2" s="11">
        <f aca="true" t="shared" si="9" ref="Z2:Z33">X2</f>
        <v>0</v>
      </c>
      <c r="AA2" s="11">
        <f aca="true" t="shared" si="10" ref="AA2:AA33">Z2</f>
        <v>0</v>
      </c>
      <c r="AB2" s="268">
        <f>A2</f>
        <v>40940</v>
      </c>
      <c r="AC2" s="18">
        <v>0.020833333333333332</v>
      </c>
      <c r="AD2" s="31">
        <v>36</v>
      </c>
      <c r="AE2" s="18">
        <v>0.3333333333333333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>
        <v>0.20833333333333334</v>
      </c>
      <c r="G3" s="6"/>
      <c r="H3" s="13">
        <f t="shared" si="1"/>
      </c>
      <c r="I3" s="13">
        <f t="shared" si="2"/>
      </c>
      <c r="J3" s="14" t="e">
        <f>IF(#REF!="CONGNET",#REF!,"")</f>
        <v>#REF!</v>
      </c>
      <c r="K3" s="14"/>
      <c r="L3" s="13">
        <f t="shared" si="3"/>
      </c>
      <c r="M3" s="13">
        <f t="shared" si="4"/>
      </c>
      <c r="N3" s="104" t="e">
        <f>IF(#REF!="DOSSEVILLE",#REF!,"")</f>
        <v>#REF!</v>
      </c>
      <c r="O3" s="13"/>
      <c r="P3" s="13">
        <f t="shared" si="5"/>
      </c>
      <c r="Q3" s="52">
        <f aca="true" t="shared" si="11" ref="Q3:Q34">IF(G3="GOUEDARD",F3,"")</f>
      </c>
      <c r="R3" s="104" t="e">
        <f>IF(#REF!="GOUEDARD",#REF!,"")</f>
        <v>#REF!</v>
      </c>
      <c r="S3" s="73"/>
      <c r="T3" s="77">
        <f t="shared" si="6"/>
      </c>
      <c r="U3" s="77">
        <f t="shared" si="7"/>
      </c>
      <c r="V3" s="80" t="e">
        <f>IF(#REF!="MARAIS",#REF!,"")</f>
        <v>#REF!</v>
      </c>
      <c r="W3" s="69"/>
      <c r="X3" s="11">
        <f t="shared" si="8"/>
        <v>0</v>
      </c>
      <c r="Y3" s="9" t="s">
        <v>5</v>
      </c>
      <c r="Z3" s="11">
        <f t="shared" si="9"/>
        <v>0</v>
      </c>
      <c r="AA3" s="11">
        <f t="shared" si="10"/>
        <v>0</v>
      </c>
      <c r="AB3" s="236"/>
      <c r="AC3" s="22">
        <v>0.5416666666666666</v>
      </c>
      <c r="AD3" s="32">
        <v>32</v>
      </c>
      <c r="AE3" s="22">
        <v>0.875</v>
      </c>
      <c r="AF3" s="174" t="s">
        <v>25</v>
      </c>
    </row>
    <row r="4" spans="1:32" s="9" customFormat="1" ht="24.75" customHeight="1">
      <c r="A4" s="254">
        <f>A2+1</f>
        <v>40941</v>
      </c>
      <c r="B4" s="3"/>
      <c r="C4" s="3"/>
      <c r="D4" s="42"/>
      <c r="E4" s="3">
        <f t="shared" si="0"/>
        <v>24</v>
      </c>
      <c r="F4" s="3">
        <v>0</v>
      </c>
      <c r="G4" s="4"/>
      <c r="H4" s="10">
        <f t="shared" si="1"/>
      </c>
      <c r="I4" s="10">
        <f t="shared" si="2"/>
      </c>
      <c r="J4" s="38" t="e">
        <f>IF(#REF!="CONGNET",#REF!,"")</f>
        <v>#REF!</v>
      </c>
      <c r="K4" s="38"/>
      <c r="L4" s="10">
        <f t="shared" si="3"/>
      </c>
      <c r="M4" s="10">
        <f t="shared" si="4"/>
      </c>
      <c r="N4" s="105" t="e">
        <f>IF(#REF!="DOSSEVILLE",#REF!,"")</f>
        <v>#REF!</v>
      </c>
      <c r="O4" s="10"/>
      <c r="P4" s="10">
        <f t="shared" si="5"/>
      </c>
      <c r="Q4" s="51">
        <f t="shared" si="11"/>
      </c>
      <c r="R4" s="105" t="e">
        <f>IF(#REF!="GOUEDARD",#REF!,"")</f>
        <v>#REF!</v>
      </c>
      <c r="S4" s="72"/>
      <c r="T4" s="75">
        <f t="shared" si="6"/>
      </c>
      <c r="U4" s="75">
        <f t="shared" si="7"/>
      </c>
      <c r="V4" s="79" t="e">
        <f>IF(#REF!="MARAIS",#REF!,"")</f>
        <v>#REF!</v>
      </c>
      <c r="W4" s="17"/>
      <c r="X4" s="11">
        <f t="shared" si="8"/>
        <v>0</v>
      </c>
      <c r="Y4" s="9" t="s">
        <v>6</v>
      </c>
      <c r="Z4" s="11">
        <f t="shared" si="9"/>
        <v>0</v>
      </c>
      <c r="AA4" s="11">
        <f t="shared" si="10"/>
        <v>0</v>
      </c>
      <c r="AB4" s="235">
        <f>A4</f>
        <v>40941</v>
      </c>
      <c r="AC4" s="21">
        <v>0.041666666666666664</v>
      </c>
      <c r="AD4" s="29">
        <v>30</v>
      </c>
      <c r="AE4" s="21">
        <v>0.375</v>
      </c>
      <c r="AF4" s="175" t="s">
        <v>26</v>
      </c>
    </row>
    <row r="5" spans="1:32" s="9" customFormat="1" ht="24.75" customHeight="1">
      <c r="A5" s="255"/>
      <c r="B5" s="5"/>
      <c r="C5" s="5"/>
      <c r="D5" s="41"/>
      <c r="E5" s="5">
        <f t="shared" si="0"/>
        <v>24</v>
      </c>
      <c r="F5" s="5">
        <v>0.22916666666666666</v>
      </c>
      <c r="G5" s="6"/>
      <c r="H5" s="13">
        <f t="shared" si="1"/>
      </c>
      <c r="I5" s="13">
        <f t="shared" si="2"/>
      </c>
      <c r="J5" s="14" t="e">
        <f>IF(#REF!="CONGNET",#REF!,"")</f>
        <v>#REF!</v>
      </c>
      <c r="K5" s="14"/>
      <c r="L5" s="13">
        <f t="shared" si="3"/>
      </c>
      <c r="M5" s="13">
        <f t="shared" si="4"/>
      </c>
      <c r="N5" s="104" t="e">
        <f>IF(#REF!="DOSSEVILLE",#REF!,"")</f>
        <v>#REF!</v>
      </c>
      <c r="O5" s="13"/>
      <c r="P5" s="13">
        <f t="shared" si="5"/>
      </c>
      <c r="Q5" s="52">
        <f t="shared" si="11"/>
      </c>
      <c r="R5" s="104" t="e">
        <f>IF(#REF!="GOUEDARD",#REF!,"")</f>
        <v>#REF!</v>
      </c>
      <c r="S5" s="73"/>
      <c r="T5" s="76">
        <f t="shared" si="6"/>
      </c>
      <c r="U5" s="76">
        <f t="shared" si="7"/>
      </c>
      <c r="V5" s="81" t="e">
        <f>IF(#REF!="MARAIS",#REF!,"")</f>
        <v>#REF!</v>
      </c>
      <c r="W5" s="20"/>
      <c r="X5" s="11">
        <f t="shared" si="8"/>
        <v>0</v>
      </c>
      <c r="Y5" s="9" t="s">
        <v>17</v>
      </c>
      <c r="Z5" s="11">
        <f t="shared" si="9"/>
        <v>0</v>
      </c>
      <c r="AA5" s="11">
        <f t="shared" si="10"/>
        <v>0</v>
      </c>
      <c r="AB5" s="236"/>
      <c r="AC5" s="22">
        <v>0.5833333333333334</v>
      </c>
      <c r="AD5" s="30">
        <v>30</v>
      </c>
      <c r="AE5" s="22">
        <v>0.9166666666666666</v>
      </c>
      <c r="AF5" s="174" t="s">
        <v>27</v>
      </c>
    </row>
    <row r="6" spans="1:32" s="9" customFormat="1" ht="24.75" customHeight="1">
      <c r="A6" s="254">
        <f>A4+1</f>
        <v>40942</v>
      </c>
      <c r="B6" s="3"/>
      <c r="C6" s="3"/>
      <c r="D6" s="42"/>
      <c r="E6" s="3">
        <f t="shared" si="0"/>
        <v>24</v>
      </c>
      <c r="F6" s="3">
        <v>0</v>
      </c>
      <c r="G6" s="4"/>
      <c r="H6" s="10">
        <f t="shared" si="1"/>
      </c>
      <c r="I6" s="10">
        <f t="shared" si="2"/>
      </c>
      <c r="J6" s="38" t="e">
        <f>IF(#REF!="CONGNET",#REF!,"")</f>
        <v>#REF!</v>
      </c>
      <c r="K6" s="38"/>
      <c r="L6" s="10">
        <f t="shared" si="3"/>
      </c>
      <c r="M6" s="10">
        <f t="shared" si="4"/>
      </c>
      <c r="N6" s="105" t="e">
        <f>IF(#REF!="DOSSEVILLE",#REF!,"")</f>
        <v>#REF!</v>
      </c>
      <c r="O6" s="10"/>
      <c r="P6" s="10">
        <f t="shared" si="5"/>
      </c>
      <c r="Q6" s="51">
        <f t="shared" si="11"/>
      </c>
      <c r="R6" s="105" t="e">
        <f>IF(#REF!="GOUEDARD",#REF!,"")</f>
        <v>#REF!</v>
      </c>
      <c r="S6" s="72"/>
      <c r="T6" s="75">
        <f t="shared" si="6"/>
      </c>
      <c r="U6" s="75">
        <f t="shared" si="7"/>
      </c>
      <c r="V6" s="79" t="e">
        <f>IF(#REF!="MARAIS",#REF!,"")</f>
        <v>#REF!</v>
      </c>
      <c r="W6" s="17"/>
      <c r="X6" s="11">
        <f t="shared" si="8"/>
        <v>0</v>
      </c>
      <c r="Z6" s="11">
        <f t="shared" si="9"/>
        <v>0</v>
      </c>
      <c r="AA6" s="11">
        <f t="shared" si="10"/>
        <v>0</v>
      </c>
      <c r="AB6" s="235">
        <f>A6</f>
        <v>40942</v>
      </c>
      <c r="AC6" s="21">
        <v>0.125</v>
      </c>
      <c r="AD6" s="29">
        <v>33</v>
      </c>
      <c r="AE6" s="21">
        <v>0.4583333333333333</v>
      </c>
      <c r="AF6" s="176" t="s">
        <v>28</v>
      </c>
    </row>
    <row r="7" spans="1:32" s="9" customFormat="1" ht="24.75" customHeight="1">
      <c r="A7" s="255"/>
      <c r="B7" s="5"/>
      <c r="C7" s="5"/>
      <c r="D7" s="41"/>
      <c r="E7" s="5">
        <f t="shared" si="0"/>
        <v>24</v>
      </c>
      <c r="F7" s="5">
        <v>0.25</v>
      </c>
      <c r="G7" s="6"/>
      <c r="H7" s="13">
        <f t="shared" si="1"/>
      </c>
      <c r="I7" s="13">
        <f t="shared" si="2"/>
      </c>
      <c r="J7" s="14" t="e">
        <f>IF(#REF!="CONGNET",#REF!,"")</f>
        <v>#REF!</v>
      </c>
      <c r="K7" s="14"/>
      <c r="L7" s="13">
        <f t="shared" si="3"/>
      </c>
      <c r="M7" s="13">
        <f t="shared" si="4"/>
      </c>
      <c r="N7" s="104" t="e">
        <f>IF(#REF!="DOSSEVILLE",#REF!,"")</f>
        <v>#REF!</v>
      </c>
      <c r="O7" s="13"/>
      <c r="P7" s="13">
        <f t="shared" si="5"/>
      </c>
      <c r="Q7" s="52">
        <f t="shared" si="11"/>
      </c>
      <c r="R7" s="104" t="e">
        <f>IF(#REF!="GOUEDARD",#REF!,"")</f>
        <v>#REF!</v>
      </c>
      <c r="S7" s="73"/>
      <c r="T7" s="76">
        <f t="shared" si="6"/>
      </c>
      <c r="U7" s="76">
        <f t="shared" si="7"/>
      </c>
      <c r="V7" s="81" t="e">
        <f>IF(#REF!="MARAIS",#REF!,"")</f>
        <v>#REF!</v>
      </c>
      <c r="W7" s="20"/>
      <c r="X7" s="11">
        <f t="shared" si="8"/>
        <v>0</v>
      </c>
      <c r="Z7" s="11">
        <f t="shared" si="9"/>
        <v>0</v>
      </c>
      <c r="AA7" s="11">
        <f t="shared" si="10"/>
        <v>0</v>
      </c>
      <c r="AB7" s="236"/>
      <c r="AC7" s="22">
        <v>0.6458333333333334</v>
      </c>
      <c r="AD7" s="30">
        <v>38</v>
      </c>
      <c r="AE7" s="22">
        <v>0</v>
      </c>
      <c r="AF7" s="60"/>
    </row>
    <row r="8" spans="1:32" s="9" customFormat="1" ht="24.75" customHeight="1">
      <c r="A8" s="252">
        <f>A6+1</f>
        <v>40943</v>
      </c>
      <c r="B8" s="3"/>
      <c r="C8" s="3"/>
      <c r="D8" s="42"/>
      <c r="E8" s="3">
        <f t="shared" si="0"/>
        <v>24</v>
      </c>
      <c r="F8" s="3">
        <v>0</v>
      </c>
      <c r="G8" s="4"/>
      <c r="H8" s="10">
        <f t="shared" si="1"/>
      </c>
      <c r="I8" s="10">
        <f t="shared" si="2"/>
      </c>
      <c r="J8" s="38" t="e">
        <f>IF(#REF!="CONGNET",#REF!,"")</f>
        <v>#REF!</v>
      </c>
      <c r="K8" s="38"/>
      <c r="L8" s="10">
        <f t="shared" si="3"/>
      </c>
      <c r="M8" s="10">
        <f t="shared" si="4"/>
      </c>
      <c r="N8" s="105" t="e">
        <f>IF(#REF!="DOSSEVILLE",#REF!,"")</f>
        <v>#REF!</v>
      </c>
      <c r="O8" s="10"/>
      <c r="P8" s="10">
        <f t="shared" si="5"/>
      </c>
      <c r="Q8" s="51">
        <f t="shared" si="11"/>
      </c>
      <c r="R8" s="105" t="e">
        <f>IF(#REF!="GOUEDARD",#REF!,"")</f>
        <v>#REF!</v>
      </c>
      <c r="S8" s="72"/>
      <c r="T8" s="75">
        <f t="shared" si="6"/>
      </c>
      <c r="U8" s="75">
        <f t="shared" si="7"/>
      </c>
      <c r="V8" s="79" t="e">
        <f>IF(#REF!="MARAIS",#REF!,"")</f>
        <v>#REF!</v>
      </c>
      <c r="W8" s="17"/>
      <c r="X8" s="11">
        <f t="shared" si="8"/>
        <v>0</v>
      </c>
      <c r="Z8" s="11">
        <f t="shared" si="9"/>
        <v>0</v>
      </c>
      <c r="AA8" s="11">
        <f t="shared" si="10"/>
        <v>0</v>
      </c>
      <c r="AB8" s="233">
        <f>A8</f>
        <v>40943</v>
      </c>
      <c r="AC8" s="21">
        <v>0.1875</v>
      </c>
      <c r="AD8" s="29">
        <v>43</v>
      </c>
      <c r="AE8" s="21">
        <v>0.5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0.2708333333333333</v>
      </c>
      <c r="G9" s="6"/>
      <c r="H9" s="13">
        <f t="shared" si="1"/>
      </c>
      <c r="I9" s="13">
        <f t="shared" si="2"/>
      </c>
      <c r="J9" s="14" t="e">
        <f>IF(#REF!="CONGNET",#REF!,"")</f>
        <v>#REF!</v>
      </c>
      <c r="K9" s="14"/>
      <c r="L9" s="13">
        <f t="shared" si="3"/>
      </c>
      <c r="M9" s="13">
        <f t="shared" si="4"/>
      </c>
      <c r="N9" s="104" t="e">
        <f>IF(#REF!="DOSSEVILLE",#REF!,"")</f>
        <v>#REF!</v>
      </c>
      <c r="O9" s="13"/>
      <c r="P9" s="13">
        <f t="shared" si="5"/>
      </c>
      <c r="Q9" s="52">
        <f t="shared" si="11"/>
      </c>
      <c r="R9" s="104" t="e">
        <f>IF(#REF!="GOUEDARD",#REF!,"")</f>
        <v>#REF!</v>
      </c>
      <c r="S9" s="73"/>
      <c r="T9" s="76">
        <f t="shared" si="6"/>
      </c>
      <c r="U9" s="76">
        <f t="shared" si="7"/>
      </c>
      <c r="V9" s="81" t="e">
        <f>IF(#REF!="MARAIS",#REF!,"")</f>
        <v>#REF!</v>
      </c>
      <c r="W9" s="20"/>
      <c r="X9" s="11">
        <f t="shared" si="8"/>
        <v>0</v>
      </c>
      <c r="Z9" s="11">
        <f t="shared" si="9"/>
        <v>0</v>
      </c>
      <c r="AA9" s="11">
        <f t="shared" si="10"/>
        <v>0</v>
      </c>
      <c r="AB9" s="234"/>
      <c r="AC9" s="22">
        <v>0.7083333333333334</v>
      </c>
      <c r="AD9" s="30">
        <v>50</v>
      </c>
      <c r="AE9" s="22">
        <v>0.020833333333333332</v>
      </c>
      <c r="AF9" s="230"/>
    </row>
    <row r="10" spans="1:32" s="9" customFormat="1" ht="24.75" customHeight="1">
      <c r="A10" s="254">
        <f>A8+1</f>
        <v>40944</v>
      </c>
      <c r="B10" s="3"/>
      <c r="C10" s="3"/>
      <c r="D10" s="42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2"/>
      </c>
      <c r="J10" s="38" t="e">
        <f>IF(#REF!="CONGNET",#REF!,"")</f>
        <v>#REF!</v>
      </c>
      <c r="K10" s="38"/>
      <c r="L10" s="10">
        <f t="shared" si="3"/>
      </c>
      <c r="M10" s="10">
        <f t="shared" si="4"/>
      </c>
      <c r="N10" s="105" t="e">
        <f>IF(#REF!="DOSSEVILLE",#REF!,"")</f>
        <v>#REF!</v>
      </c>
      <c r="O10" s="10"/>
      <c r="P10" s="10">
        <f t="shared" si="5"/>
      </c>
      <c r="Q10" s="51">
        <f t="shared" si="11"/>
      </c>
      <c r="R10" s="105" t="e">
        <f>IF(#REF!="GOUEDARD",#REF!,"")</f>
        <v>#REF!</v>
      </c>
      <c r="S10" s="72"/>
      <c r="T10" s="75">
        <f t="shared" si="6"/>
      </c>
      <c r="U10" s="75">
        <f t="shared" si="7"/>
      </c>
      <c r="V10" s="79" t="e">
        <f>IF(#REF!="MARAIS",#REF!,"")</f>
        <v>#REF!</v>
      </c>
      <c r="W10" s="17"/>
      <c r="X10" s="11">
        <f t="shared" si="8"/>
        <v>0</v>
      </c>
      <c r="Z10" s="11">
        <f t="shared" si="9"/>
        <v>0</v>
      </c>
      <c r="AA10" s="11">
        <f t="shared" si="10"/>
        <v>0</v>
      </c>
      <c r="AB10" s="237">
        <f>A10</f>
        <v>40944</v>
      </c>
      <c r="AC10" s="21">
        <v>0.22916666666666666</v>
      </c>
      <c r="AD10" s="29">
        <v>56</v>
      </c>
      <c r="AE10" s="21">
        <v>0.5416666666666666</v>
      </c>
      <c r="AF10" s="59"/>
    </row>
    <row r="11" spans="1:32" s="9" customFormat="1" ht="24.75" customHeight="1">
      <c r="A11" s="255"/>
      <c r="B11" s="5"/>
      <c r="C11" s="5"/>
      <c r="D11" s="41"/>
      <c r="E11" s="5">
        <f t="shared" si="0"/>
        <v>24</v>
      </c>
      <c r="F11" s="5">
        <v>0.2916666666666667</v>
      </c>
      <c r="G11" s="6"/>
      <c r="H11" s="13">
        <f t="shared" si="1"/>
      </c>
      <c r="I11" s="13">
        <f t="shared" si="2"/>
      </c>
      <c r="J11" s="14" t="e">
        <f>IF(#REF!="CONGNET",#REF!,"")</f>
        <v>#REF!</v>
      </c>
      <c r="K11" s="14"/>
      <c r="L11" s="13">
        <f t="shared" si="3"/>
      </c>
      <c r="M11" s="13">
        <f t="shared" si="4"/>
      </c>
      <c r="N11" s="104" t="e">
        <f>IF(#REF!="DOSSEVILLE",#REF!,"")</f>
        <v>#REF!</v>
      </c>
      <c r="O11" s="13"/>
      <c r="P11" s="13">
        <f t="shared" si="5"/>
      </c>
      <c r="Q11" s="52">
        <f t="shared" si="11"/>
      </c>
      <c r="R11" s="104" t="e">
        <f>IF(#REF!="GOUEDARD",#REF!,"")</f>
        <v>#REF!</v>
      </c>
      <c r="S11" s="73"/>
      <c r="T11" s="76">
        <f t="shared" si="6"/>
      </c>
      <c r="U11" s="76">
        <f t="shared" si="7"/>
      </c>
      <c r="V11" s="81" t="e">
        <f>IF(#REF!="MARAIS",#REF!,"")</f>
        <v>#REF!</v>
      </c>
      <c r="W11" s="20"/>
      <c r="X11" s="11">
        <f t="shared" si="8"/>
        <v>0</v>
      </c>
      <c r="Z11" s="11">
        <f t="shared" si="9"/>
        <v>0</v>
      </c>
      <c r="AA11" s="11">
        <f t="shared" si="10"/>
        <v>0</v>
      </c>
      <c r="AB11" s="269"/>
      <c r="AC11" s="22">
        <v>0.75</v>
      </c>
      <c r="AD11" s="30">
        <v>63</v>
      </c>
      <c r="AE11" s="22">
        <v>0.0625</v>
      </c>
      <c r="AF11" s="58"/>
    </row>
    <row r="12" spans="1:32" s="9" customFormat="1" ht="24.75" customHeight="1">
      <c r="A12" s="250">
        <f>A10+1</f>
        <v>40945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2"/>
      </c>
      <c r="J12" s="38" t="e">
        <f>IF(#REF!="CONGNET",#REF!,"")</f>
        <v>#REF!</v>
      </c>
      <c r="K12" s="38"/>
      <c r="L12" s="10">
        <f t="shared" si="3"/>
      </c>
      <c r="M12" s="10">
        <f t="shared" si="4"/>
      </c>
      <c r="N12" s="105" t="e">
        <f>IF(#REF!="DOSSEVILLE",#REF!,"")</f>
        <v>#REF!</v>
      </c>
      <c r="O12" s="10"/>
      <c r="P12" s="10">
        <f t="shared" si="5"/>
      </c>
      <c r="Q12" s="51">
        <f t="shared" si="11"/>
      </c>
      <c r="R12" s="105" t="e">
        <f>IF(#REF!="GOUEDARD",#REF!,"")</f>
        <v>#REF!</v>
      </c>
      <c r="S12" s="72"/>
      <c r="T12" s="75">
        <f t="shared" si="6"/>
      </c>
      <c r="U12" s="75">
        <f t="shared" si="7"/>
      </c>
      <c r="V12" s="79" t="e">
        <f>IF(#REF!="MARAIS",#REF!,"")</f>
        <v>#REF!</v>
      </c>
      <c r="W12" s="17"/>
      <c r="X12" s="11">
        <f t="shared" si="8"/>
        <v>0</v>
      </c>
      <c r="Z12" s="11">
        <f t="shared" si="9"/>
        <v>0</v>
      </c>
      <c r="AA12" s="11">
        <f t="shared" si="10"/>
        <v>0</v>
      </c>
      <c r="AB12" s="270">
        <f>A12</f>
        <v>40945</v>
      </c>
      <c r="AC12" s="117">
        <v>0.2708333333333333</v>
      </c>
      <c r="AD12" s="29">
        <v>70</v>
      </c>
      <c r="AE12" s="21">
        <v>0.5625</v>
      </c>
      <c r="AF12" s="61"/>
    </row>
    <row r="13" spans="1:32" s="9" customFormat="1" ht="24.75" customHeight="1">
      <c r="A13" s="251"/>
      <c r="B13" s="5"/>
      <c r="C13" s="5"/>
      <c r="D13" s="41"/>
      <c r="E13" s="5">
        <f t="shared" si="0"/>
        <v>24</v>
      </c>
      <c r="F13" s="5">
        <v>0.2916666666666667</v>
      </c>
      <c r="G13" s="6"/>
      <c r="H13" s="13">
        <f t="shared" si="1"/>
      </c>
      <c r="I13" s="13">
        <f t="shared" si="2"/>
      </c>
      <c r="J13" s="14" t="e">
        <f>IF(#REF!="CONGNET",#REF!,"")</f>
        <v>#REF!</v>
      </c>
      <c r="K13" s="14"/>
      <c r="L13" s="13">
        <f t="shared" si="3"/>
      </c>
      <c r="M13" s="13">
        <f t="shared" si="4"/>
      </c>
      <c r="N13" s="104" t="e">
        <f>IF(#REF!="DOSSEVILLE",#REF!,"")</f>
        <v>#REF!</v>
      </c>
      <c r="O13" s="13"/>
      <c r="P13" s="13">
        <f t="shared" si="5"/>
      </c>
      <c r="Q13" s="52">
        <f t="shared" si="11"/>
      </c>
      <c r="R13" s="104" t="e">
        <f>IF(#REF!="GOUEDARD",#REF!,"")</f>
        <v>#REF!</v>
      </c>
      <c r="S13" s="73"/>
      <c r="T13" s="76">
        <f t="shared" si="6"/>
      </c>
      <c r="U13" s="76">
        <f t="shared" si="7"/>
      </c>
      <c r="V13" s="81" t="e">
        <f>IF(#REF!="MARAIS",#REF!,"")</f>
        <v>#REF!</v>
      </c>
      <c r="W13" s="20"/>
      <c r="X13" s="11">
        <f t="shared" si="8"/>
        <v>0</v>
      </c>
      <c r="Z13" s="11">
        <f t="shared" si="9"/>
        <v>0</v>
      </c>
      <c r="AA13" s="11">
        <f t="shared" si="10"/>
        <v>0</v>
      </c>
      <c r="AB13" s="271"/>
      <c r="AC13" s="118">
        <v>0.7708333333333334</v>
      </c>
      <c r="AD13" s="30">
        <v>77</v>
      </c>
      <c r="AE13" s="22">
        <v>0.08333333333333333</v>
      </c>
      <c r="AF13" s="82"/>
    </row>
    <row r="14" spans="1:32" s="9" customFormat="1" ht="24.75" customHeight="1">
      <c r="A14" s="252">
        <f>A12+1</f>
        <v>40946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>
        <f t="shared" si="2"/>
      </c>
      <c r="J14" s="38" t="e">
        <f>IF(#REF!="CONGNET",#REF!,"")</f>
        <v>#REF!</v>
      </c>
      <c r="K14" s="38"/>
      <c r="L14" s="10">
        <f t="shared" si="3"/>
      </c>
      <c r="M14" s="10">
        <f t="shared" si="4"/>
      </c>
      <c r="N14" s="105" t="e">
        <f>IF(#REF!="DOSSEVILLE",#REF!,"")</f>
        <v>#REF!</v>
      </c>
      <c r="O14" s="10"/>
      <c r="P14" s="10">
        <f t="shared" si="5"/>
      </c>
      <c r="Q14" s="51">
        <f t="shared" si="11"/>
      </c>
      <c r="R14" s="105" t="e">
        <f>IF(#REF!="GOUEDARD",#REF!,"")</f>
        <v>#REF!</v>
      </c>
      <c r="S14" s="72"/>
      <c r="T14" s="75">
        <f t="shared" si="6"/>
      </c>
      <c r="U14" s="75">
        <f t="shared" si="7"/>
      </c>
      <c r="V14" s="79" t="e">
        <f>IF(#REF!="MARAIS",#REF!,"")</f>
        <v>#REF!</v>
      </c>
      <c r="W14" s="17"/>
      <c r="X14" s="11">
        <f t="shared" si="8"/>
        <v>0</v>
      </c>
      <c r="Z14" s="11">
        <f t="shared" si="9"/>
        <v>0</v>
      </c>
      <c r="AA14" s="11">
        <f t="shared" si="10"/>
        <v>0</v>
      </c>
      <c r="AB14" s="272">
        <f>A14</f>
        <v>40946</v>
      </c>
      <c r="AC14" s="21">
        <v>0.2916666666666667</v>
      </c>
      <c r="AD14" s="29">
        <v>83</v>
      </c>
      <c r="AE14" s="21">
        <v>0.5833333333333334</v>
      </c>
      <c r="AF14" s="59"/>
    </row>
    <row r="15" spans="1:32" s="9" customFormat="1" ht="24.75" customHeight="1">
      <c r="A15" s="253"/>
      <c r="B15" s="5"/>
      <c r="C15" s="5"/>
      <c r="D15" s="41"/>
      <c r="E15" s="5">
        <f t="shared" si="0"/>
        <v>24</v>
      </c>
      <c r="F15" s="5">
        <v>0.2916666666666667</v>
      </c>
      <c r="G15" s="6"/>
      <c r="H15" s="13">
        <f t="shared" si="1"/>
      </c>
      <c r="I15" s="13">
        <f t="shared" si="2"/>
      </c>
      <c r="J15" s="14" t="e">
        <f>IF(#REF!="CONGNET",#REF!,"")</f>
        <v>#REF!</v>
      </c>
      <c r="K15" s="14"/>
      <c r="L15" s="13">
        <f t="shared" si="3"/>
      </c>
      <c r="M15" s="13">
        <f t="shared" si="4"/>
      </c>
      <c r="N15" s="104" t="e">
        <f>IF(#REF!="DOSSEVILLE",#REF!,"")</f>
        <v>#REF!</v>
      </c>
      <c r="O15" s="13"/>
      <c r="P15" s="13">
        <f t="shared" si="5"/>
      </c>
      <c r="Q15" s="52">
        <f t="shared" si="11"/>
      </c>
      <c r="R15" s="104" t="e">
        <f>IF(#REF!="GOUEDARD",#REF!,"")</f>
        <v>#REF!</v>
      </c>
      <c r="S15" s="73"/>
      <c r="T15" s="76">
        <f t="shared" si="6"/>
      </c>
      <c r="U15" s="76">
        <f t="shared" si="7"/>
      </c>
      <c r="V15" s="81" t="e">
        <f>IF(#REF!="MARAIS",#REF!,"")</f>
        <v>#REF!</v>
      </c>
      <c r="W15" s="20"/>
      <c r="X15" s="11">
        <f t="shared" si="8"/>
        <v>0</v>
      </c>
      <c r="Z15" s="11">
        <f t="shared" si="9"/>
        <v>0</v>
      </c>
      <c r="AA15" s="11">
        <f t="shared" si="10"/>
        <v>0</v>
      </c>
      <c r="AB15" s="234"/>
      <c r="AC15" s="22">
        <v>0.8125</v>
      </c>
      <c r="AD15" s="30">
        <v>88</v>
      </c>
      <c r="AE15" s="22">
        <v>0.10416666666666667</v>
      </c>
      <c r="AF15" s="58"/>
    </row>
    <row r="16" spans="1:32" s="9" customFormat="1" ht="24.75" customHeight="1">
      <c r="A16" s="254">
        <f>A14+1</f>
        <v>40947</v>
      </c>
      <c r="B16" s="3"/>
      <c r="C16" s="3"/>
      <c r="D16" s="42"/>
      <c r="E16" s="3">
        <f t="shared" si="0"/>
        <v>24</v>
      </c>
      <c r="F16" s="3">
        <v>0</v>
      </c>
      <c r="G16" s="4"/>
      <c r="H16" s="10">
        <f t="shared" si="1"/>
      </c>
      <c r="I16" s="10">
        <f t="shared" si="2"/>
      </c>
      <c r="J16" s="38" t="e">
        <f>IF(#REF!="CONGNET",#REF!,"")</f>
        <v>#REF!</v>
      </c>
      <c r="K16" s="38"/>
      <c r="L16" s="10">
        <f t="shared" si="3"/>
      </c>
      <c r="M16" s="10">
        <f t="shared" si="4"/>
      </c>
      <c r="N16" s="105" t="e">
        <f>IF(#REF!="DOSSEVILLE",#REF!,"")</f>
        <v>#REF!</v>
      </c>
      <c r="O16" s="10"/>
      <c r="P16" s="10">
        <f t="shared" si="5"/>
      </c>
      <c r="Q16" s="51">
        <f t="shared" si="11"/>
      </c>
      <c r="R16" s="105" t="e">
        <f>IF(#REF!="GOUEDARD",#REF!,"")</f>
        <v>#REF!</v>
      </c>
      <c r="S16" s="72"/>
      <c r="T16" s="75">
        <f t="shared" si="6"/>
      </c>
      <c r="U16" s="75">
        <f t="shared" si="7"/>
      </c>
      <c r="V16" s="79" t="e">
        <f>IF(#REF!="MARAIS",#REF!,"")</f>
        <v>#REF!</v>
      </c>
      <c r="W16" s="17"/>
      <c r="X16" s="11">
        <f t="shared" si="8"/>
        <v>0</v>
      </c>
      <c r="Z16" s="11">
        <f t="shared" si="9"/>
        <v>0</v>
      </c>
      <c r="AA16" s="11">
        <f t="shared" si="10"/>
        <v>0</v>
      </c>
      <c r="AB16" s="235">
        <f>A16</f>
        <v>40947</v>
      </c>
      <c r="AC16" s="21">
        <v>0.3125</v>
      </c>
      <c r="AD16" s="29">
        <v>93</v>
      </c>
      <c r="AE16" s="21">
        <v>0.6041666666666666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0.2916666666666667</v>
      </c>
      <c r="G17" s="6"/>
      <c r="H17" s="13">
        <f t="shared" si="1"/>
      </c>
      <c r="I17" s="13">
        <f t="shared" si="2"/>
      </c>
      <c r="J17" s="14" t="e">
        <f>IF(#REF!="CONGNET",#REF!,"")</f>
        <v>#REF!</v>
      </c>
      <c r="K17" s="14"/>
      <c r="L17" s="13">
        <f t="shared" si="3"/>
      </c>
      <c r="M17" s="13">
        <f t="shared" si="4"/>
      </c>
      <c r="N17" s="104" t="e">
        <f>IF(#REF!="DOSSEVILLE",#REF!,"")</f>
        <v>#REF!</v>
      </c>
      <c r="O17" s="13"/>
      <c r="P17" s="13">
        <f t="shared" si="5"/>
      </c>
      <c r="Q17" s="52">
        <f t="shared" si="11"/>
      </c>
      <c r="R17" s="104" t="e">
        <f>IF(#REF!="GOUEDARD",#REF!,"")</f>
        <v>#REF!</v>
      </c>
      <c r="S17" s="73"/>
      <c r="T17" s="76">
        <f t="shared" si="6"/>
      </c>
      <c r="U17" s="76">
        <f t="shared" si="7"/>
      </c>
      <c r="V17" s="81" t="e">
        <f>IF(#REF!="MARAIS",#REF!,"")</f>
        <v>#REF!</v>
      </c>
      <c r="W17" s="20"/>
      <c r="X17" s="11">
        <f t="shared" si="8"/>
        <v>0</v>
      </c>
      <c r="Z17" s="11">
        <f t="shared" si="9"/>
        <v>0</v>
      </c>
      <c r="AA17" s="11">
        <f t="shared" si="10"/>
        <v>0</v>
      </c>
      <c r="AB17" s="236"/>
      <c r="AC17" s="22">
        <v>0.8541666666666666</v>
      </c>
      <c r="AD17" s="30">
        <v>98</v>
      </c>
      <c r="AE17" s="22">
        <v>0.125</v>
      </c>
      <c r="AF17" s="58"/>
    </row>
    <row r="18" spans="1:32" s="9" customFormat="1" ht="24.75" customHeight="1">
      <c r="A18" s="259">
        <f>A16+1</f>
        <v>40948</v>
      </c>
      <c r="B18" s="3"/>
      <c r="C18" s="3"/>
      <c r="D18" s="42"/>
      <c r="E18" s="3">
        <f t="shared" si="0"/>
        <v>24</v>
      </c>
      <c r="F18" s="3">
        <v>0</v>
      </c>
      <c r="G18" s="28"/>
      <c r="H18" s="10">
        <f t="shared" si="1"/>
      </c>
      <c r="I18" s="10">
        <f t="shared" si="2"/>
      </c>
      <c r="J18" s="38" t="e">
        <f>IF(#REF!="CONGNET",#REF!,"")</f>
        <v>#REF!</v>
      </c>
      <c r="K18" s="38"/>
      <c r="L18" s="10">
        <f t="shared" si="3"/>
      </c>
      <c r="M18" s="10">
        <f t="shared" si="4"/>
      </c>
      <c r="N18" s="105" t="e">
        <f>IF(#REF!="DOSSEVILLE",#REF!,"")</f>
        <v>#REF!</v>
      </c>
      <c r="O18" s="10"/>
      <c r="P18" s="10">
        <f t="shared" si="5"/>
      </c>
      <c r="Q18" s="51">
        <f t="shared" si="11"/>
      </c>
      <c r="R18" s="105" t="e">
        <f>IF(#REF!="GOUEDARD",#REF!,"")</f>
        <v>#REF!</v>
      </c>
      <c r="S18" s="72"/>
      <c r="T18" s="75">
        <f t="shared" si="6"/>
      </c>
      <c r="U18" s="75">
        <f t="shared" si="7"/>
      </c>
      <c r="V18" s="79" t="e">
        <f>IF(#REF!="MARAIS",#REF!,"")</f>
        <v>#REF!</v>
      </c>
      <c r="W18" s="17"/>
      <c r="X18" s="11">
        <f t="shared" si="8"/>
        <v>0</v>
      </c>
      <c r="Z18" s="11">
        <f t="shared" si="9"/>
        <v>0</v>
      </c>
      <c r="AA18" s="11">
        <f t="shared" si="10"/>
        <v>0</v>
      </c>
      <c r="AB18" s="235">
        <f>A18</f>
        <v>40948</v>
      </c>
      <c r="AC18" s="21">
        <v>0.3541666666666667</v>
      </c>
      <c r="AD18" s="29">
        <v>101</v>
      </c>
      <c r="AE18" s="21">
        <v>0.6458333333333334</v>
      </c>
      <c r="AF18" s="59"/>
    </row>
    <row r="19" spans="1:32" s="9" customFormat="1" ht="24.75" customHeight="1">
      <c r="A19" s="260"/>
      <c r="B19" s="5"/>
      <c r="C19" s="5"/>
      <c r="D19" s="41"/>
      <c r="E19" s="5">
        <f t="shared" si="0"/>
        <v>24</v>
      </c>
      <c r="F19" s="5">
        <v>0.2916666666666667</v>
      </c>
      <c r="G19" s="36"/>
      <c r="H19" s="13">
        <f t="shared" si="1"/>
      </c>
      <c r="I19" s="13">
        <f t="shared" si="2"/>
      </c>
      <c r="J19" s="14" t="e">
        <f>IF(#REF!="CONGNET",#REF!,"")</f>
        <v>#REF!</v>
      </c>
      <c r="K19" s="14"/>
      <c r="L19" s="13">
        <f t="shared" si="3"/>
      </c>
      <c r="M19" s="13">
        <f t="shared" si="4"/>
      </c>
      <c r="N19" s="104" t="e">
        <f>IF(#REF!="DOSSEVILLE",#REF!,"")</f>
        <v>#REF!</v>
      </c>
      <c r="O19" s="13"/>
      <c r="P19" s="13">
        <f t="shared" si="5"/>
      </c>
      <c r="Q19" s="52">
        <f t="shared" si="11"/>
      </c>
      <c r="R19" s="104" t="e">
        <f>IF(#REF!="GOUEDARD",#REF!,"")</f>
        <v>#REF!</v>
      </c>
      <c r="S19" s="73"/>
      <c r="T19" s="76">
        <f t="shared" si="6"/>
      </c>
      <c r="U19" s="76">
        <f t="shared" si="7"/>
      </c>
      <c r="V19" s="81" t="e">
        <f>IF(#REF!="MARAIS",#REF!,"")</f>
        <v>#REF!</v>
      </c>
      <c r="W19" s="20"/>
      <c r="X19" s="11">
        <f t="shared" si="8"/>
        <v>0</v>
      </c>
      <c r="Z19" s="11">
        <f t="shared" si="9"/>
        <v>0</v>
      </c>
      <c r="AA19" s="11">
        <f t="shared" si="10"/>
        <v>0</v>
      </c>
      <c r="AB19" s="236"/>
      <c r="AC19" s="22">
        <v>0.875</v>
      </c>
      <c r="AD19" s="30">
        <v>103</v>
      </c>
      <c r="AE19" s="22">
        <v>0.1875</v>
      </c>
      <c r="AF19" s="58"/>
    </row>
    <row r="20" spans="1:32" s="9" customFormat="1" ht="24.75" customHeight="1">
      <c r="A20" s="259">
        <f>A18+1</f>
        <v>40949</v>
      </c>
      <c r="B20" s="3"/>
      <c r="C20" s="3"/>
      <c r="D20" s="42"/>
      <c r="E20" s="3">
        <f t="shared" si="0"/>
        <v>24</v>
      </c>
      <c r="F20" s="3">
        <v>0</v>
      </c>
      <c r="G20" s="28"/>
      <c r="H20" s="10">
        <f t="shared" si="1"/>
      </c>
      <c r="I20" s="10">
        <f t="shared" si="2"/>
      </c>
      <c r="J20" s="38" t="e">
        <f>IF(#REF!="CONGNET",#REF!,"")</f>
        <v>#REF!</v>
      </c>
      <c r="K20" s="38"/>
      <c r="L20" s="10">
        <f t="shared" si="3"/>
      </c>
      <c r="M20" s="10">
        <f t="shared" si="4"/>
      </c>
      <c r="N20" s="105" t="e">
        <f>IF(#REF!="DOSSEVILLE",#REF!,"")</f>
        <v>#REF!</v>
      </c>
      <c r="O20" s="10"/>
      <c r="P20" s="10">
        <f t="shared" si="5"/>
      </c>
      <c r="Q20" s="51">
        <f t="shared" si="11"/>
      </c>
      <c r="R20" s="105" t="e">
        <f>IF(#REF!="GOUEDARD",#REF!,"")</f>
        <v>#REF!</v>
      </c>
      <c r="S20" s="72"/>
      <c r="T20" s="75">
        <f t="shared" si="6"/>
      </c>
      <c r="U20" s="75">
        <f t="shared" si="7"/>
      </c>
      <c r="V20" s="79" t="e">
        <f>IF(#REF!="MARAIS",#REF!,"")</f>
        <v>#REF!</v>
      </c>
      <c r="W20" s="17"/>
      <c r="X20" s="11">
        <f t="shared" si="8"/>
        <v>0</v>
      </c>
      <c r="Z20" s="11">
        <f t="shared" si="9"/>
        <v>0</v>
      </c>
      <c r="AA20" s="11">
        <f t="shared" si="10"/>
        <v>0</v>
      </c>
      <c r="AB20" s="235">
        <f>A20</f>
        <v>40949</v>
      </c>
      <c r="AC20" s="21">
        <v>0.375</v>
      </c>
      <c r="AD20" s="29">
        <v>104</v>
      </c>
      <c r="AE20" s="21">
        <v>0.6875</v>
      </c>
      <c r="AF20" s="61"/>
    </row>
    <row r="21" spans="1:32" s="9" customFormat="1" ht="24.75" customHeight="1">
      <c r="A21" s="260"/>
      <c r="B21" s="5"/>
      <c r="C21" s="5"/>
      <c r="D21" s="41"/>
      <c r="E21" s="5">
        <f t="shared" si="0"/>
        <v>24</v>
      </c>
      <c r="F21" s="5">
        <v>0</v>
      </c>
      <c r="G21" s="36"/>
      <c r="H21" s="13">
        <f t="shared" si="1"/>
      </c>
      <c r="I21" s="13">
        <f t="shared" si="2"/>
      </c>
      <c r="J21" s="14" t="e">
        <f>IF(#REF!="CONGNET",#REF!,"")</f>
        <v>#REF!</v>
      </c>
      <c r="K21" s="14"/>
      <c r="L21" s="13">
        <f t="shared" si="3"/>
      </c>
      <c r="M21" s="13">
        <f t="shared" si="4"/>
      </c>
      <c r="N21" s="104" t="e">
        <f>IF(#REF!="DOSSEVILLE",#REF!,"")</f>
        <v>#REF!</v>
      </c>
      <c r="O21" s="13"/>
      <c r="P21" s="13">
        <f t="shared" si="5"/>
      </c>
      <c r="Q21" s="52">
        <f t="shared" si="11"/>
      </c>
      <c r="R21" s="104" t="e">
        <f>IF(#REF!="GOUEDARD",#REF!,"")</f>
        <v>#REF!</v>
      </c>
      <c r="S21" s="73"/>
      <c r="T21" s="76">
        <f t="shared" si="6"/>
      </c>
      <c r="U21" s="76">
        <f t="shared" si="7"/>
      </c>
      <c r="V21" s="81" t="e">
        <f>IF(#REF!="MARAIS",#REF!,"")</f>
        <v>#REF!</v>
      </c>
      <c r="W21" s="20"/>
      <c r="X21" s="11">
        <f t="shared" si="8"/>
        <v>0</v>
      </c>
      <c r="Z21" s="11">
        <f t="shared" si="9"/>
        <v>0</v>
      </c>
      <c r="AA21" s="11">
        <f t="shared" si="10"/>
        <v>0</v>
      </c>
      <c r="AB21" s="236"/>
      <c r="AC21" s="22">
        <v>0.8958333333333334</v>
      </c>
      <c r="AD21" s="30">
        <v>104</v>
      </c>
      <c r="AE21" s="22">
        <v>0.1875</v>
      </c>
      <c r="AF21" s="83"/>
    </row>
    <row r="22" spans="1:32" s="9" customFormat="1" ht="24.75" customHeight="1">
      <c r="A22" s="258">
        <f>A20+1</f>
        <v>40950</v>
      </c>
      <c r="B22" s="3"/>
      <c r="C22" s="3"/>
      <c r="D22" s="42"/>
      <c r="E22" s="3">
        <f t="shared" si="0"/>
        <v>24</v>
      </c>
      <c r="F22" s="3">
        <v>0.25</v>
      </c>
      <c r="G22" s="4"/>
      <c r="H22" s="10">
        <f t="shared" si="1"/>
      </c>
      <c r="I22" s="10">
        <f t="shared" si="2"/>
      </c>
      <c r="J22" s="38" t="e">
        <f>IF(#REF!="CONGNET",#REF!,"")</f>
        <v>#REF!</v>
      </c>
      <c r="K22" s="38"/>
      <c r="L22" s="10">
        <f t="shared" si="3"/>
      </c>
      <c r="M22" s="10">
        <f t="shared" si="4"/>
      </c>
      <c r="N22" s="105" t="e">
        <f>IF(#REF!="DOSSEVILLE",#REF!,"")</f>
        <v>#REF!</v>
      </c>
      <c r="O22" s="10"/>
      <c r="P22" s="10">
        <f t="shared" si="5"/>
      </c>
      <c r="Q22" s="51">
        <f t="shared" si="11"/>
      </c>
      <c r="R22" s="105" t="e">
        <f>IF(#REF!="GOUEDARD",#REF!,"")</f>
        <v>#REF!</v>
      </c>
      <c r="S22" s="72"/>
      <c r="T22" s="75">
        <f t="shared" si="6"/>
      </c>
      <c r="U22" s="75">
        <f t="shared" si="7"/>
      </c>
      <c r="V22" s="79" t="e">
        <f>IF(#REF!="MARAIS",#REF!,"")</f>
        <v>#REF!</v>
      </c>
      <c r="W22" s="17"/>
      <c r="X22" s="11">
        <f t="shared" si="8"/>
        <v>0</v>
      </c>
      <c r="Z22" s="11">
        <f t="shared" si="9"/>
        <v>0</v>
      </c>
      <c r="AA22" s="11">
        <f t="shared" si="10"/>
        <v>0</v>
      </c>
      <c r="AB22" s="233">
        <f>A22</f>
        <v>40950</v>
      </c>
      <c r="AC22" s="21">
        <v>0.3958333333333333</v>
      </c>
      <c r="AD22" s="29">
        <v>104</v>
      </c>
      <c r="AE22" s="21">
        <v>0.6875</v>
      </c>
      <c r="AF22" s="61"/>
    </row>
    <row r="23" spans="1:32" s="9" customFormat="1" ht="24.75" customHeight="1">
      <c r="A23" s="257"/>
      <c r="B23" s="5"/>
      <c r="C23" s="5"/>
      <c r="D23" s="41"/>
      <c r="E23" s="5">
        <f t="shared" si="0"/>
        <v>24</v>
      </c>
      <c r="F23" s="5">
        <v>0</v>
      </c>
      <c r="G23" s="6"/>
      <c r="H23" s="13">
        <f t="shared" si="1"/>
      </c>
      <c r="I23" s="13">
        <f t="shared" si="2"/>
      </c>
      <c r="J23" s="14" t="e">
        <f>IF(#REF!="CONGNET",#REF!,"")</f>
        <v>#REF!</v>
      </c>
      <c r="K23" s="14"/>
      <c r="L23" s="13">
        <f t="shared" si="3"/>
      </c>
      <c r="M23" s="13">
        <f t="shared" si="4"/>
      </c>
      <c r="N23" s="104" t="e">
        <f>IF(#REF!="DOSSEVILLE",#REF!,"")</f>
        <v>#REF!</v>
      </c>
      <c r="O23" s="13"/>
      <c r="P23" s="13">
        <f t="shared" si="5"/>
      </c>
      <c r="Q23" s="52">
        <f t="shared" si="11"/>
      </c>
      <c r="R23" s="104" t="e">
        <f>IF(#REF!="GOUEDARD",#REF!,"")</f>
        <v>#REF!</v>
      </c>
      <c r="S23" s="73"/>
      <c r="T23" s="76">
        <f t="shared" si="6"/>
      </c>
      <c r="U23" s="76">
        <f t="shared" si="7"/>
      </c>
      <c r="V23" s="81" t="e">
        <f>IF(#REF!="MARAIS",#REF!,"")</f>
        <v>#REF!</v>
      </c>
      <c r="W23" s="20"/>
      <c r="X23" s="11">
        <f t="shared" si="8"/>
        <v>0</v>
      </c>
      <c r="Z23" s="11">
        <f t="shared" si="9"/>
        <v>0</v>
      </c>
      <c r="AA23" s="11">
        <f t="shared" si="10"/>
        <v>0</v>
      </c>
      <c r="AB23" s="234"/>
      <c r="AC23" s="22">
        <v>0.9166666666666666</v>
      </c>
      <c r="AD23" s="30">
        <v>102</v>
      </c>
      <c r="AE23" s="22">
        <v>0.22916666666666666</v>
      </c>
      <c r="AF23" s="83"/>
    </row>
    <row r="24" spans="1:32" s="9" customFormat="1" ht="24.75" customHeight="1">
      <c r="A24" s="259">
        <f>A22+1</f>
        <v>40951</v>
      </c>
      <c r="B24" s="3"/>
      <c r="C24" s="3"/>
      <c r="D24" s="42"/>
      <c r="E24" s="3">
        <f t="shared" si="0"/>
        <v>24</v>
      </c>
      <c r="F24" s="3">
        <v>0.22916666666666666</v>
      </c>
      <c r="G24" s="4"/>
      <c r="H24" s="10">
        <f t="shared" si="1"/>
      </c>
      <c r="I24" s="10">
        <f t="shared" si="2"/>
      </c>
      <c r="J24" s="38" t="e">
        <f>IF(#REF!="CONGNET",#REF!,"")</f>
        <v>#REF!</v>
      </c>
      <c r="K24" s="38"/>
      <c r="L24" s="10">
        <f t="shared" si="3"/>
      </c>
      <c r="M24" s="10">
        <f t="shared" si="4"/>
      </c>
      <c r="N24" s="105" t="e">
        <f>IF(#REF!="DOSSEVILLE",#REF!,"")</f>
        <v>#REF!</v>
      </c>
      <c r="O24" s="10"/>
      <c r="P24" s="10">
        <f t="shared" si="5"/>
      </c>
      <c r="Q24" s="51">
        <f t="shared" si="11"/>
      </c>
      <c r="R24" s="105" t="e">
        <f>IF(#REF!="GOUEDARD",#REF!,"")</f>
        <v>#REF!</v>
      </c>
      <c r="S24" s="72"/>
      <c r="T24" s="75">
        <f t="shared" si="6"/>
      </c>
      <c r="U24" s="75">
        <f t="shared" si="7"/>
      </c>
      <c r="V24" s="79" t="e">
        <f>IF(#REF!="MARAIS",#REF!,"")</f>
        <v>#REF!</v>
      </c>
      <c r="W24" s="17"/>
      <c r="X24" s="11">
        <f t="shared" si="8"/>
        <v>0</v>
      </c>
      <c r="Z24" s="11">
        <f t="shared" si="9"/>
        <v>0</v>
      </c>
      <c r="AA24" s="11">
        <f t="shared" si="10"/>
        <v>0</v>
      </c>
      <c r="AB24" s="237">
        <f>A24</f>
        <v>40951</v>
      </c>
      <c r="AC24" s="21">
        <v>0.4375</v>
      </c>
      <c r="AD24" s="29">
        <v>99</v>
      </c>
      <c r="AE24" s="21">
        <v>0.7291666666666666</v>
      </c>
      <c r="AF24" s="61"/>
    </row>
    <row r="25" spans="1:32" s="9" customFormat="1" ht="24.75" customHeight="1">
      <c r="A25" s="260"/>
      <c r="B25" s="5"/>
      <c r="C25" s="5"/>
      <c r="D25" s="41"/>
      <c r="E25" s="5">
        <f t="shared" si="0"/>
        <v>24</v>
      </c>
      <c r="F25" s="5">
        <v>0</v>
      </c>
      <c r="G25" s="6"/>
      <c r="H25" s="13">
        <f t="shared" si="1"/>
      </c>
      <c r="I25" s="13">
        <f t="shared" si="2"/>
      </c>
      <c r="J25" s="14" t="e">
        <f>IF(#REF!="CONGNET",#REF!,"")</f>
        <v>#REF!</v>
      </c>
      <c r="K25" s="14"/>
      <c r="L25" s="13">
        <f t="shared" si="3"/>
      </c>
      <c r="M25" s="13">
        <f t="shared" si="4"/>
      </c>
      <c r="N25" s="104" t="e">
        <f>IF(#REF!="DOSSEVILLE",#REF!,"")</f>
        <v>#REF!</v>
      </c>
      <c r="O25" s="13"/>
      <c r="P25" s="13">
        <f t="shared" si="5"/>
      </c>
      <c r="Q25" s="52">
        <f t="shared" si="11"/>
      </c>
      <c r="R25" s="104" t="e">
        <f>IF(#REF!="GOUEDARD",#REF!,"")</f>
        <v>#REF!</v>
      </c>
      <c r="S25" s="73"/>
      <c r="T25" s="76">
        <f t="shared" si="6"/>
      </c>
      <c r="U25" s="76">
        <f t="shared" si="7"/>
      </c>
      <c r="V25" s="81" t="e">
        <f>IF(#REF!="MARAIS",#REF!,"")</f>
        <v>#REF!</v>
      </c>
      <c r="W25" s="20"/>
      <c r="X25" s="11">
        <f t="shared" si="8"/>
        <v>0</v>
      </c>
      <c r="Z25" s="11">
        <f t="shared" si="9"/>
        <v>0</v>
      </c>
      <c r="AA25" s="11">
        <f t="shared" si="10"/>
        <v>0</v>
      </c>
      <c r="AB25" s="232"/>
      <c r="AC25" s="22">
        <v>0.9375</v>
      </c>
      <c r="AD25" s="30">
        <v>95</v>
      </c>
      <c r="AE25" s="22">
        <v>0.2708333333333333</v>
      </c>
      <c r="AF25" s="83"/>
    </row>
    <row r="26" spans="1:32" s="9" customFormat="1" ht="24.75" customHeight="1">
      <c r="A26" s="261">
        <f>A24+1</f>
        <v>40952</v>
      </c>
      <c r="B26" s="3"/>
      <c r="C26" s="3"/>
      <c r="D26" s="42"/>
      <c r="E26" s="3">
        <f t="shared" si="0"/>
        <v>24</v>
      </c>
      <c r="F26" s="3">
        <v>0.16666666666666666</v>
      </c>
      <c r="G26" s="4"/>
      <c r="H26" s="10">
        <f t="shared" si="1"/>
      </c>
      <c r="I26" s="10">
        <f t="shared" si="2"/>
      </c>
      <c r="J26" s="38" t="e">
        <f>IF(#REF!="CONGNET",#REF!,"")</f>
        <v>#REF!</v>
      </c>
      <c r="K26" s="38"/>
      <c r="L26" s="10">
        <f t="shared" si="3"/>
      </c>
      <c r="M26" s="10">
        <f t="shared" si="4"/>
      </c>
      <c r="N26" s="105" t="e">
        <f>IF(#REF!="DOSSEVILLE",#REF!,"")</f>
        <v>#REF!</v>
      </c>
      <c r="O26" s="10"/>
      <c r="P26" s="10">
        <f t="shared" si="5"/>
      </c>
      <c r="Q26" s="51">
        <f t="shared" si="11"/>
      </c>
      <c r="R26" s="105" t="e">
        <f>IF(#REF!="GOUEDARD",#REF!,"")</f>
        <v>#REF!</v>
      </c>
      <c r="S26" s="72"/>
      <c r="T26" s="75">
        <f t="shared" si="6"/>
      </c>
      <c r="U26" s="75">
        <f t="shared" si="7"/>
      </c>
      <c r="V26" s="79" t="e">
        <f>IF(#REF!="MARAIS",#REF!,"")</f>
        <v>#REF!</v>
      </c>
      <c r="W26" s="17"/>
      <c r="X26" s="11">
        <f t="shared" si="8"/>
        <v>0</v>
      </c>
      <c r="Z26" s="11">
        <f t="shared" si="9"/>
        <v>0</v>
      </c>
      <c r="AA26" s="11">
        <f t="shared" si="10"/>
        <v>0</v>
      </c>
      <c r="AB26" s="248">
        <f>A26</f>
        <v>40952</v>
      </c>
      <c r="AC26" s="21">
        <v>0.4583333333333333</v>
      </c>
      <c r="AD26" s="29">
        <v>90</v>
      </c>
      <c r="AE26" s="21">
        <v>0.7708333333333334</v>
      </c>
      <c r="AF26" s="61"/>
    </row>
    <row r="27" spans="1:32" s="9" customFormat="1" ht="24.75" customHeight="1">
      <c r="A27" s="262"/>
      <c r="B27" s="5"/>
      <c r="C27" s="5"/>
      <c r="D27" s="41"/>
      <c r="E27" s="5">
        <f t="shared" si="0"/>
        <v>24</v>
      </c>
      <c r="F27" s="5">
        <v>0.041666666666666664</v>
      </c>
      <c r="G27" s="6"/>
      <c r="H27" s="13">
        <f t="shared" si="1"/>
      </c>
      <c r="I27" s="13">
        <f t="shared" si="2"/>
      </c>
      <c r="J27" s="14" t="e">
        <f>IF(#REF!="CONGNET",#REF!,"")</f>
        <v>#REF!</v>
      </c>
      <c r="K27" s="14"/>
      <c r="L27" s="13">
        <f t="shared" si="3"/>
      </c>
      <c r="M27" s="13">
        <f t="shared" si="4"/>
      </c>
      <c r="N27" s="104" t="e">
        <f>IF(#REF!="DOSSEVILLE",#REF!,"")</f>
        <v>#REF!</v>
      </c>
      <c r="O27" s="13"/>
      <c r="P27" s="13">
        <f t="shared" si="5"/>
      </c>
      <c r="Q27" s="52">
        <f t="shared" si="11"/>
      </c>
      <c r="R27" s="104" t="e">
        <f>IF(#REF!="GOUEDARD",#REF!,"")</f>
        <v>#REF!</v>
      </c>
      <c r="S27" s="73"/>
      <c r="T27" s="76">
        <f t="shared" si="6"/>
      </c>
      <c r="U27" s="76">
        <f t="shared" si="7"/>
      </c>
      <c r="V27" s="81" t="e">
        <f>IF(#REF!="MARAIS",#REF!,"")</f>
        <v>#REF!</v>
      </c>
      <c r="W27" s="20"/>
      <c r="X27" s="11">
        <f t="shared" si="8"/>
        <v>0</v>
      </c>
      <c r="Z27" s="11">
        <f t="shared" si="9"/>
        <v>0</v>
      </c>
      <c r="AA27" s="11">
        <f t="shared" si="10"/>
        <v>0</v>
      </c>
      <c r="AB27" s="263"/>
      <c r="AC27" s="22">
        <v>0.9791666666666666</v>
      </c>
      <c r="AD27" s="30">
        <v>84</v>
      </c>
      <c r="AE27" s="22">
        <v>0.2708333333333333</v>
      </c>
      <c r="AF27" s="83"/>
    </row>
    <row r="28" spans="1:32" s="9" customFormat="1" ht="24.75" customHeight="1">
      <c r="A28" s="258">
        <f>A26+1</f>
        <v>40953</v>
      </c>
      <c r="B28" s="3"/>
      <c r="C28" s="3"/>
      <c r="D28" s="42"/>
      <c r="E28" s="3">
        <f t="shared" si="0"/>
        <v>24</v>
      </c>
      <c r="F28" s="3">
        <v>0.10416666666666667</v>
      </c>
      <c r="G28" s="4"/>
      <c r="H28" s="10">
        <f t="shared" si="1"/>
      </c>
      <c r="I28" s="10">
        <f t="shared" si="2"/>
      </c>
      <c r="J28" s="38" t="e">
        <f>IF(#REF!="CONGNET",#REF!,"")</f>
        <v>#REF!</v>
      </c>
      <c r="K28" s="38"/>
      <c r="L28" s="10">
        <f t="shared" si="3"/>
      </c>
      <c r="M28" s="10">
        <f t="shared" si="4"/>
      </c>
      <c r="N28" s="105" t="e">
        <f>IF(#REF!="DOSSEVILLE",#REF!,"")</f>
        <v>#REF!</v>
      </c>
      <c r="O28" s="10"/>
      <c r="P28" s="10">
        <f t="shared" si="5"/>
      </c>
      <c r="Q28" s="51">
        <f t="shared" si="11"/>
      </c>
      <c r="R28" s="105" t="e">
        <f>IF(#REF!="GOUEDARD",#REF!,"")</f>
        <v>#REF!</v>
      </c>
      <c r="S28" s="72"/>
      <c r="T28" s="75">
        <f t="shared" si="6"/>
      </c>
      <c r="U28" s="75">
        <f t="shared" si="7"/>
      </c>
      <c r="V28" s="79" t="e">
        <f>IF(#REF!="MARAIS",#REF!,"")</f>
        <v>#REF!</v>
      </c>
      <c r="W28" s="17"/>
      <c r="X28" s="11">
        <f t="shared" si="8"/>
        <v>0</v>
      </c>
      <c r="Z28" s="11">
        <f t="shared" si="9"/>
        <v>0</v>
      </c>
      <c r="AA28" s="11">
        <f t="shared" si="10"/>
        <v>0</v>
      </c>
      <c r="AB28" s="233">
        <f>A28</f>
        <v>40953</v>
      </c>
      <c r="AC28" s="21">
        <v>0.5</v>
      </c>
      <c r="AD28" s="29">
        <v>77</v>
      </c>
      <c r="AE28" s="21">
        <v>0.7916666666666666</v>
      </c>
      <c r="AF28" s="63"/>
    </row>
    <row r="29" spans="1:32" s="9" customFormat="1" ht="21.75" customHeight="1">
      <c r="A29" s="257"/>
      <c r="B29" s="5"/>
      <c r="C29" s="5"/>
      <c r="D29" s="41"/>
      <c r="E29" s="5">
        <f t="shared" si="0"/>
        <v>24</v>
      </c>
      <c r="F29" s="5">
        <v>0.08333333333333333</v>
      </c>
      <c r="G29" s="6"/>
      <c r="H29" s="13">
        <f t="shared" si="1"/>
      </c>
      <c r="I29" s="13">
        <f t="shared" si="2"/>
      </c>
      <c r="J29" s="14" t="e">
        <f>IF(#REF!="CONGNET",#REF!,"")</f>
        <v>#REF!</v>
      </c>
      <c r="K29" s="14"/>
      <c r="L29" s="13">
        <f t="shared" si="3"/>
      </c>
      <c r="M29" s="13">
        <f t="shared" si="4"/>
      </c>
      <c r="N29" s="104" t="e">
        <f>IF(#REF!="DOSSEVILLE",#REF!,"")</f>
        <v>#REF!</v>
      </c>
      <c r="O29" s="13"/>
      <c r="P29" s="13">
        <f t="shared" si="5"/>
      </c>
      <c r="Q29" s="52">
        <f t="shared" si="11"/>
      </c>
      <c r="R29" s="104" t="e">
        <f>IF(#REF!="GOUEDARD",#REF!,"")</f>
        <v>#REF!</v>
      </c>
      <c r="S29" s="73"/>
      <c r="T29" s="76">
        <f t="shared" si="6"/>
      </c>
      <c r="U29" s="76">
        <f t="shared" si="7"/>
      </c>
      <c r="V29" s="81" t="e">
        <f>IF(#REF!="MARAIS",#REF!,"")</f>
        <v>#REF!</v>
      </c>
      <c r="W29" s="20"/>
      <c r="X29" s="11">
        <f t="shared" si="8"/>
        <v>0</v>
      </c>
      <c r="Z29" s="11">
        <f t="shared" si="9"/>
        <v>0</v>
      </c>
      <c r="AA29" s="11">
        <f t="shared" si="10"/>
        <v>0</v>
      </c>
      <c r="AB29" s="234"/>
      <c r="AC29" s="54" t="s">
        <v>21</v>
      </c>
      <c r="AD29" s="30">
        <v>70</v>
      </c>
      <c r="AE29" s="54" t="s">
        <v>21</v>
      </c>
      <c r="AF29" s="62"/>
    </row>
    <row r="30" spans="1:32" s="9" customFormat="1" ht="24.75" customHeight="1">
      <c r="A30" s="259">
        <f>A28+1</f>
        <v>40954</v>
      </c>
      <c r="B30" s="3"/>
      <c r="C30" s="3"/>
      <c r="D30" s="42"/>
      <c r="E30" s="3">
        <f t="shared" si="0"/>
        <v>24</v>
      </c>
      <c r="F30" s="3">
        <v>0.041666666666666664</v>
      </c>
      <c r="G30" s="28"/>
      <c r="H30" s="10">
        <f t="shared" si="1"/>
      </c>
      <c r="I30" s="10">
        <f t="shared" si="2"/>
      </c>
      <c r="J30" s="38" t="e">
        <f>IF(#REF!="CONGNET",#REF!,"")</f>
        <v>#REF!</v>
      </c>
      <c r="K30" s="38"/>
      <c r="L30" s="10">
        <f t="shared" si="3"/>
      </c>
      <c r="M30" s="10">
        <f t="shared" si="4"/>
      </c>
      <c r="N30" s="105" t="e">
        <f>IF(#REF!="DOSSEVILLE",#REF!,"")</f>
        <v>#REF!</v>
      </c>
      <c r="O30" s="10"/>
      <c r="P30" s="10">
        <f t="shared" si="5"/>
      </c>
      <c r="Q30" s="51">
        <f t="shared" si="11"/>
      </c>
      <c r="R30" s="105" t="e">
        <f>IF(#REF!="GOUEDARD",#REF!,"")</f>
        <v>#REF!</v>
      </c>
      <c r="S30" s="72"/>
      <c r="T30" s="75">
        <f t="shared" si="6"/>
      </c>
      <c r="U30" s="75">
        <f t="shared" si="7"/>
      </c>
      <c r="V30" s="79" t="e">
        <f>IF(#REF!="MARAIS",#REF!,"")</f>
        <v>#REF!</v>
      </c>
      <c r="W30" s="17"/>
      <c r="X30" s="11">
        <f t="shared" si="8"/>
        <v>0</v>
      </c>
      <c r="Z30" s="11">
        <f t="shared" si="9"/>
        <v>0</v>
      </c>
      <c r="AA30" s="11">
        <f t="shared" si="10"/>
        <v>0</v>
      </c>
      <c r="AB30" s="235">
        <f>A30</f>
        <v>40954</v>
      </c>
      <c r="AC30" s="21">
        <v>0.020833333333333332</v>
      </c>
      <c r="AD30" s="29">
        <v>62</v>
      </c>
      <c r="AE30" s="21">
        <v>0.3333333333333333</v>
      </c>
      <c r="AF30" s="63"/>
    </row>
    <row r="31" spans="1:32" s="9" customFormat="1" ht="24.75" customHeight="1">
      <c r="A31" s="260"/>
      <c r="B31" s="5"/>
      <c r="C31" s="5"/>
      <c r="D31" s="41"/>
      <c r="E31" s="5">
        <f t="shared" si="0"/>
        <v>24</v>
      </c>
      <c r="F31" s="5">
        <v>0.14583333333333334</v>
      </c>
      <c r="G31" s="36"/>
      <c r="H31" s="13">
        <f t="shared" si="1"/>
      </c>
      <c r="I31" s="13">
        <f t="shared" si="2"/>
      </c>
      <c r="J31" s="14" t="e">
        <f>IF(#REF!="CONGNET",#REF!,"")</f>
        <v>#REF!</v>
      </c>
      <c r="K31" s="14"/>
      <c r="L31" s="13">
        <f t="shared" si="3"/>
      </c>
      <c r="M31" s="13">
        <f t="shared" si="4"/>
      </c>
      <c r="N31" s="104" t="e">
        <f>IF(#REF!="DOSSEVILLE",#REF!,"")</f>
        <v>#REF!</v>
      </c>
      <c r="O31" s="13"/>
      <c r="P31" s="13">
        <f t="shared" si="5"/>
      </c>
      <c r="Q31" s="52">
        <f t="shared" si="11"/>
      </c>
      <c r="R31" s="104" t="e">
        <f>IF(#REF!="GOUEDARD",#REF!,"")</f>
        <v>#REF!</v>
      </c>
      <c r="S31" s="73"/>
      <c r="T31" s="76">
        <f t="shared" si="6"/>
      </c>
      <c r="U31" s="76">
        <f t="shared" si="7"/>
      </c>
      <c r="V31" s="81" t="e">
        <f>IF(#REF!="MARAIS",#REF!,"")</f>
        <v>#REF!</v>
      </c>
      <c r="W31" s="20"/>
      <c r="X31" s="11">
        <f t="shared" si="8"/>
        <v>0</v>
      </c>
      <c r="Z31" s="11">
        <f t="shared" si="9"/>
        <v>0</v>
      </c>
      <c r="AA31" s="11">
        <f t="shared" si="10"/>
        <v>0</v>
      </c>
      <c r="AB31" s="236"/>
      <c r="AC31" s="22">
        <v>0.5416666666666666</v>
      </c>
      <c r="AD31" s="30">
        <v>56</v>
      </c>
      <c r="AE31" s="22">
        <v>0.8541666666666666</v>
      </c>
      <c r="AF31" s="62"/>
    </row>
    <row r="32" spans="1:32" s="9" customFormat="1" ht="24.75" customHeight="1">
      <c r="A32" s="259">
        <f>A30+1</f>
        <v>40955</v>
      </c>
      <c r="B32" s="3"/>
      <c r="C32" s="3"/>
      <c r="D32" s="42"/>
      <c r="E32" s="3">
        <f t="shared" si="0"/>
        <v>24</v>
      </c>
      <c r="F32" s="3">
        <v>0</v>
      </c>
      <c r="G32" s="28"/>
      <c r="H32" s="10">
        <f t="shared" si="1"/>
      </c>
      <c r="I32" s="10">
        <f t="shared" si="2"/>
      </c>
      <c r="J32" s="38" t="e">
        <f>IF(#REF!="CONGNET",#REF!,"")</f>
        <v>#REF!</v>
      </c>
      <c r="K32" s="38"/>
      <c r="L32" s="10">
        <f t="shared" si="3"/>
      </c>
      <c r="M32" s="10">
        <f t="shared" si="4"/>
      </c>
      <c r="N32" s="105" t="e">
        <f>IF(#REF!="DOSSEVILLE",#REF!,"")</f>
        <v>#REF!</v>
      </c>
      <c r="O32" s="10"/>
      <c r="P32" s="10">
        <f t="shared" si="5"/>
      </c>
      <c r="Q32" s="51">
        <f t="shared" si="11"/>
      </c>
      <c r="R32" s="105" t="e">
        <f>IF(#REF!="GOUEDARD",#REF!,"")</f>
        <v>#REF!</v>
      </c>
      <c r="S32" s="72"/>
      <c r="T32" s="75">
        <f t="shared" si="6"/>
      </c>
      <c r="U32" s="75">
        <f t="shared" si="7"/>
      </c>
      <c r="V32" s="79" t="e">
        <f>IF(#REF!="MARAIS",#REF!,"")</f>
        <v>#REF!</v>
      </c>
      <c r="W32" s="17"/>
      <c r="X32" s="11">
        <f t="shared" si="8"/>
        <v>0</v>
      </c>
      <c r="Z32" s="11">
        <f t="shared" si="9"/>
        <v>0</v>
      </c>
      <c r="AA32" s="11">
        <f t="shared" si="10"/>
        <v>0</v>
      </c>
      <c r="AB32" s="264">
        <f>A32</f>
        <v>40955</v>
      </c>
      <c r="AC32" s="21">
        <v>0.0625</v>
      </c>
      <c r="AD32" s="29">
        <v>50</v>
      </c>
      <c r="AE32" s="21">
        <v>0.375</v>
      </c>
      <c r="AF32" s="63"/>
    </row>
    <row r="33" spans="1:32" s="9" customFormat="1" ht="24.75" customHeight="1">
      <c r="A33" s="260"/>
      <c r="B33" s="5"/>
      <c r="C33" s="5"/>
      <c r="D33" s="41"/>
      <c r="E33" s="5">
        <f t="shared" si="0"/>
        <v>24</v>
      </c>
      <c r="F33" s="5">
        <v>0.1875</v>
      </c>
      <c r="G33" s="36"/>
      <c r="H33" s="13">
        <f t="shared" si="1"/>
      </c>
      <c r="I33" s="13">
        <f t="shared" si="2"/>
      </c>
      <c r="J33" s="14" t="e">
        <f>IF(#REF!="CONGNET",#REF!,"")</f>
        <v>#REF!</v>
      </c>
      <c r="K33" s="14"/>
      <c r="L33" s="13">
        <f t="shared" si="3"/>
      </c>
      <c r="M33" s="13">
        <f t="shared" si="4"/>
      </c>
      <c r="N33" s="104" t="e">
        <f>IF(#REF!="DOSSEVILLE",#REF!,"")</f>
        <v>#REF!</v>
      </c>
      <c r="O33" s="13"/>
      <c r="P33" s="13">
        <f t="shared" si="5"/>
      </c>
      <c r="Q33" s="52">
        <f t="shared" si="11"/>
      </c>
      <c r="R33" s="104" t="e">
        <f>IF(#REF!="GOUEDARD",#REF!,"")</f>
        <v>#REF!</v>
      </c>
      <c r="S33" s="73"/>
      <c r="T33" s="76">
        <f t="shared" si="6"/>
      </c>
      <c r="U33" s="76">
        <f t="shared" si="7"/>
      </c>
      <c r="V33" s="81" t="e">
        <f>IF(#REF!="MARAIS",#REF!,"")</f>
        <v>#REF!</v>
      </c>
      <c r="W33" s="20"/>
      <c r="X33" s="11">
        <f t="shared" si="8"/>
        <v>0</v>
      </c>
      <c r="Z33" s="11">
        <f t="shared" si="9"/>
        <v>0</v>
      </c>
      <c r="AA33" s="11">
        <f t="shared" si="10"/>
        <v>0</v>
      </c>
      <c r="AB33" s="245"/>
      <c r="AC33" s="22">
        <v>0.5833333333333334</v>
      </c>
      <c r="AD33" s="35">
        <v>46</v>
      </c>
      <c r="AE33" s="22">
        <v>0.9166666666666666</v>
      </c>
      <c r="AF33" s="62"/>
    </row>
    <row r="34" spans="1:32" s="19" customFormat="1" ht="24.75" customHeight="1">
      <c r="A34" s="254">
        <f>A32+1</f>
        <v>40956</v>
      </c>
      <c r="B34" s="3"/>
      <c r="C34" s="3"/>
      <c r="D34" s="42"/>
      <c r="E34" s="3">
        <f aca="true" t="shared" si="12" ref="E34:E65">IF($C34&gt;$B34,($C34-$B34),(($C34+24)-$B34))</f>
        <v>24</v>
      </c>
      <c r="F34" s="3">
        <v>0</v>
      </c>
      <c r="G34" s="4"/>
      <c r="H34" s="10">
        <f aca="true" t="shared" si="13" ref="H34:H65">IF($G34="CONGNET",$X34,"")</f>
      </c>
      <c r="I34" s="10">
        <f aca="true" t="shared" si="14" ref="I34:I63">IF(G34="CONGNET",F34,"")</f>
      </c>
      <c r="J34" s="38" t="e">
        <f>IF(#REF!="CONGNET",#REF!,"")</f>
        <v>#REF!</v>
      </c>
      <c r="K34" s="38"/>
      <c r="L34" s="10">
        <f aca="true" t="shared" si="15" ref="L34:L65">IF($G34="DOSSEVILLE",$X34,"")</f>
      </c>
      <c r="M34" s="10">
        <f aca="true" t="shared" si="16" ref="M34:M63">IF(G34="DOSSEVILLE",F34,"")</f>
      </c>
      <c r="N34" s="105" t="e">
        <f>IF(#REF!="DOSSEVILLE",#REF!,"")</f>
        <v>#REF!</v>
      </c>
      <c r="O34" s="10"/>
      <c r="P34" s="10">
        <f aca="true" t="shared" si="17" ref="P34:P65">IF($G34="GOUEDARD",$X34,"")</f>
      </c>
      <c r="Q34" s="51">
        <f t="shared" si="11"/>
      </c>
      <c r="R34" s="105" t="e">
        <f>IF(#REF!="GOUEDARD",#REF!,"")</f>
        <v>#REF!</v>
      </c>
      <c r="S34" s="72"/>
      <c r="T34" s="75">
        <f aca="true" t="shared" si="18" ref="T34:T65">IF($G34="MARAIS",$X34,"")</f>
      </c>
      <c r="U34" s="75">
        <f aca="true" t="shared" si="19" ref="U34:U65">IF($G34="MARAIS",$F34,"")</f>
      </c>
      <c r="V34" s="79" t="e">
        <f>IF(#REF!="MARAIS",#REF!,"")</f>
        <v>#REF!</v>
      </c>
      <c r="W34" s="17"/>
      <c r="X34" s="11">
        <f aca="true" t="shared" si="20" ref="X34:X63">TIMEVALUE(TEXT(E34,"h:mm"))</f>
        <v>0</v>
      </c>
      <c r="Y34" s="9"/>
      <c r="Z34" s="11">
        <f aca="true" t="shared" si="21" ref="Z34:Z63">X34</f>
        <v>0</v>
      </c>
      <c r="AA34" s="11">
        <f aca="true" t="shared" si="22" ref="AA34:AA65">Z34</f>
        <v>0</v>
      </c>
      <c r="AB34" s="264">
        <f>A34</f>
        <v>40956</v>
      </c>
      <c r="AC34" s="56">
        <v>0.10416666666666667</v>
      </c>
      <c r="AD34" s="57">
        <v>46</v>
      </c>
      <c r="AE34" s="56">
        <v>0.4375</v>
      </c>
      <c r="AF34" s="64"/>
    </row>
    <row r="35" spans="1:32" s="9" customFormat="1" ht="24.75" customHeight="1">
      <c r="A35" s="255"/>
      <c r="B35" s="5"/>
      <c r="C35" s="5"/>
      <c r="D35" s="41"/>
      <c r="E35" s="5">
        <f t="shared" si="12"/>
        <v>24</v>
      </c>
      <c r="F35" s="5">
        <v>0.22916666666666666</v>
      </c>
      <c r="G35" s="6"/>
      <c r="H35" s="13">
        <f t="shared" si="13"/>
      </c>
      <c r="I35" s="13">
        <f t="shared" si="14"/>
      </c>
      <c r="J35" s="14" t="e">
        <f>IF(#REF!="CONGNET",#REF!,"")</f>
        <v>#REF!</v>
      </c>
      <c r="K35" s="14"/>
      <c r="L35" s="13">
        <f t="shared" si="15"/>
      </c>
      <c r="M35" s="13">
        <f t="shared" si="16"/>
      </c>
      <c r="N35" s="104" t="e">
        <f>IF(#REF!="DOSSEVILLE",#REF!,"")</f>
        <v>#REF!</v>
      </c>
      <c r="O35" s="13"/>
      <c r="P35" s="13">
        <f t="shared" si="17"/>
      </c>
      <c r="Q35" s="52">
        <f aca="true" t="shared" si="23" ref="Q35:Q63">IF(G35="GOUEDARD",F35,"")</f>
      </c>
      <c r="R35" s="104" t="e">
        <f>IF(#REF!="GOUEDARD",#REF!,"")</f>
        <v>#REF!</v>
      </c>
      <c r="S35" s="76"/>
      <c r="T35" s="76">
        <f t="shared" si="18"/>
      </c>
      <c r="U35" s="76">
        <f t="shared" si="19"/>
      </c>
      <c r="V35" s="81" t="e">
        <f>IF(#REF!="MARAIS",#REF!,"")</f>
        <v>#REF!</v>
      </c>
      <c r="W35" s="20"/>
      <c r="X35" s="11">
        <f t="shared" si="20"/>
        <v>0</v>
      </c>
      <c r="Z35" s="11">
        <f t="shared" si="21"/>
        <v>0</v>
      </c>
      <c r="AA35" s="11">
        <f t="shared" si="22"/>
        <v>0</v>
      </c>
      <c r="AB35" s="265"/>
      <c r="AC35" s="54">
        <v>0.7708333333333334</v>
      </c>
      <c r="AD35" s="55">
        <v>49</v>
      </c>
      <c r="AE35" s="54">
        <v>0.9583333333333334</v>
      </c>
      <c r="AF35" s="68"/>
    </row>
    <row r="36" spans="1:32" s="9" customFormat="1" ht="24.75" customHeight="1">
      <c r="A36" s="258">
        <f>A34+1</f>
        <v>40957</v>
      </c>
      <c r="B36" s="3"/>
      <c r="C36" s="3"/>
      <c r="D36" s="42"/>
      <c r="E36" s="3">
        <f t="shared" si="12"/>
        <v>24</v>
      </c>
      <c r="F36" s="3">
        <v>0</v>
      </c>
      <c r="G36" s="4"/>
      <c r="H36" s="10">
        <f t="shared" si="13"/>
      </c>
      <c r="I36" s="10">
        <f t="shared" si="14"/>
      </c>
      <c r="J36" s="38" t="e">
        <f>IF(#REF!="CONGNET",#REF!,"")</f>
        <v>#REF!</v>
      </c>
      <c r="K36" s="38"/>
      <c r="L36" s="10">
        <f t="shared" si="15"/>
      </c>
      <c r="M36" s="10">
        <f t="shared" si="16"/>
      </c>
      <c r="N36" s="105" t="e">
        <f>IF(#REF!="DOSSEVILLE",#REF!,"")</f>
        <v>#REF!</v>
      </c>
      <c r="O36" s="10"/>
      <c r="P36" s="10">
        <f t="shared" si="17"/>
      </c>
      <c r="Q36" s="51">
        <f t="shared" si="23"/>
      </c>
      <c r="R36" s="105" t="e">
        <f>IF(#REF!="GOUEDARD",#REF!,"")</f>
        <v>#REF!</v>
      </c>
      <c r="S36" s="74"/>
      <c r="T36" s="75">
        <f t="shared" si="18"/>
      </c>
      <c r="U36" s="75">
        <f t="shared" si="19"/>
      </c>
      <c r="V36" s="79" t="e">
        <f>IF(#REF!="MARAIS",#REF!,"")</f>
        <v>#REF!</v>
      </c>
      <c r="W36" s="17"/>
      <c r="X36" s="11">
        <f t="shared" si="20"/>
        <v>0</v>
      </c>
      <c r="Z36" s="11">
        <f t="shared" si="21"/>
        <v>0</v>
      </c>
      <c r="AA36" s="11">
        <f t="shared" si="22"/>
        <v>0</v>
      </c>
      <c r="AB36" s="240">
        <f>A36</f>
        <v>40957</v>
      </c>
      <c r="AC36" s="21">
        <v>0.1875</v>
      </c>
      <c r="AD36" s="29">
        <v>53</v>
      </c>
      <c r="AE36" s="21">
        <v>0.5</v>
      </c>
      <c r="AF36" s="177"/>
    </row>
    <row r="37" spans="1:32" s="9" customFormat="1" ht="24.75" customHeight="1">
      <c r="A37" s="257"/>
      <c r="B37" s="5"/>
      <c r="C37" s="5"/>
      <c r="D37" s="41"/>
      <c r="E37" s="5">
        <f t="shared" si="12"/>
        <v>24</v>
      </c>
      <c r="F37" s="5">
        <v>0.25</v>
      </c>
      <c r="G37" s="6"/>
      <c r="H37" s="13">
        <f t="shared" si="13"/>
      </c>
      <c r="I37" s="13">
        <f t="shared" si="14"/>
      </c>
      <c r="J37" s="14" t="e">
        <f>IF(#REF!="CONGNET",#REF!,"")</f>
        <v>#REF!</v>
      </c>
      <c r="K37" s="14"/>
      <c r="L37" s="13">
        <f t="shared" si="15"/>
      </c>
      <c r="M37" s="13">
        <f t="shared" si="16"/>
      </c>
      <c r="N37" s="104" t="e">
        <f>IF(#REF!="DOSSEVILLE",#REF!,"")</f>
        <v>#REF!</v>
      </c>
      <c r="O37" s="13"/>
      <c r="P37" s="13">
        <f t="shared" si="17"/>
      </c>
      <c r="Q37" s="52">
        <f t="shared" si="23"/>
      </c>
      <c r="R37" s="104" t="e">
        <f>IF(#REF!="GOUEDARD",#REF!,"")</f>
        <v>#REF!</v>
      </c>
      <c r="S37" s="73"/>
      <c r="T37" s="76">
        <f t="shared" si="18"/>
      </c>
      <c r="U37" s="76">
        <f t="shared" si="19"/>
      </c>
      <c r="V37" s="81" t="e">
        <f>IF(#REF!="MARAIS",#REF!,"")</f>
        <v>#REF!</v>
      </c>
      <c r="W37" s="20"/>
      <c r="X37" s="11">
        <f t="shared" si="20"/>
        <v>0</v>
      </c>
      <c r="Z37" s="11">
        <f t="shared" si="21"/>
        <v>0</v>
      </c>
      <c r="AA37" s="11">
        <f t="shared" si="22"/>
        <v>0</v>
      </c>
      <c r="AB37" s="241"/>
      <c r="AC37" s="22">
        <v>0.7083333333333334</v>
      </c>
      <c r="AD37" s="30">
        <v>59</v>
      </c>
      <c r="AE37" s="22">
        <v>0.020833333333333332</v>
      </c>
      <c r="AF37" s="178"/>
    </row>
    <row r="38" spans="1:32" s="9" customFormat="1" ht="24.75" customHeight="1">
      <c r="A38" s="259">
        <f>A36+1</f>
        <v>40958</v>
      </c>
      <c r="B38" s="3"/>
      <c r="C38" s="3"/>
      <c r="D38" s="42"/>
      <c r="E38" s="3">
        <f t="shared" si="12"/>
        <v>24</v>
      </c>
      <c r="F38" s="3">
        <v>0</v>
      </c>
      <c r="G38" s="4"/>
      <c r="H38" s="10">
        <f t="shared" si="13"/>
      </c>
      <c r="I38" s="10">
        <f t="shared" si="14"/>
      </c>
      <c r="J38" s="38" t="e">
        <f>IF(#REF!="CONGNET",#REF!,"")</f>
        <v>#REF!</v>
      </c>
      <c r="K38" s="38"/>
      <c r="L38" s="10">
        <f t="shared" si="15"/>
      </c>
      <c r="M38" s="10">
        <f t="shared" si="16"/>
      </c>
      <c r="N38" s="105" t="e">
        <f>IF(#REF!="DOSSEVILLE",#REF!,"")</f>
        <v>#REF!</v>
      </c>
      <c r="O38" s="10"/>
      <c r="P38" s="10">
        <f t="shared" si="17"/>
      </c>
      <c r="Q38" s="51">
        <f t="shared" si="23"/>
      </c>
      <c r="R38" s="105" t="e">
        <f>IF(#REF!="GOUEDARD",#REF!,"")</f>
        <v>#REF!</v>
      </c>
      <c r="S38" s="72"/>
      <c r="T38" s="75">
        <f t="shared" si="18"/>
      </c>
      <c r="U38" s="75">
        <f t="shared" si="19"/>
      </c>
      <c r="V38" s="79" t="e">
        <f>IF(#REF!="MARAIS",#REF!,"")</f>
        <v>#REF!</v>
      </c>
      <c r="W38" s="17"/>
      <c r="X38" s="11">
        <f t="shared" si="20"/>
        <v>0</v>
      </c>
      <c r="Z38" s="11">
        <f t="shared" si="21"/>
        <v>0</v>
      </c>
      <c r="AA38" s="11">
        <f t="shared" si="22"/>
        <v>0</v>
      </c>
      <c r="AB38" s="266">
        <f>A38</f>
        <v>40958</v>
      </c>
      <c r="AC38" s="21">
        <v>0.22916666666666666</v>
      </c>
      <c r="AD38" s="29">
        <v>66</v>
      </c>
      <c r="AE38" s="21">
        <v>0.5416666666666666</v>
      </c>
      <c r="AF38" s="63"/>
    </row>
    <row r="39" spans="1:32" s="9" customFormat="1" ht="24.75" customHeight="1">
      <c r="A39" s="260"/>
      <c r="B39" s="5"/>
      <c r="C39" s="5"/>
      <c r="D39" s="41"/>
      <c r="E39" s="5">
        <f t="shared" si="12"/>
        <v>24</v>
      </c>
      <c r="F39" s="5">
        <v>0.2708333333333333</v>
      </c>
      <c r="G39" s="6"/>
      <c r="H39" s="13">
        <f t="shared" si="13"/>
      </c>
      <c r="I39" s="13">
        <f t="shared" si="14"/>
      </c>
      <c r="J39" s="14" t="e">
        <f>IF(#REF!="CONGNET",#REF!,"")</f>
        <v>#REF!</v>
      </c>
      <c r="K39" s="14"/>
      <c r="L39" s="13">
        <f t="shared" si="15"/>
      </c>
      <c r="M39" s="13">
        <f t="shared" si="16"/>
      </c>
      <c r="N39" s="104" t="e">
        <f>IF(#REF!="DOSSEVILLE",#REF!,"")</f>
        <v>#REF!</v>
      </c>
      <c r="O39" s="13"/>
      <c r="P39" s="13">
        <f t="shared" si="17"/>
      </c>
      <c r="Q39" s="52">
        <f t="shared" si="23"/>
      </c>
      <c r="R39" s="104" t="e">
        <f>IF(#REF!="GOUEDARD",#REF!,"")</f>
        <v>#REF!</v>
      </c>
      <c r="S39" s="73"/>
      <c r="T39" s="76">
        <f t="shared" si="18"/>
      </c>
      <c r="U39" s="76">
        <f t="shared" si="19"/>
      </c>
      <c r="V39" s="81" t="e">
        <f>IF(#REF!="MARAIS",#REF!,"")</f>
        <v>#REF!</v>
      </c>
      <c r="W39" s="20"/>
      <c r="X39" s="11">
        <f t="shared" si="20"/>
        <v>0</v>
      </c>
      <c r="Z39" s="11">
        <f t="shared" si="21"/>
        <v>0</v>
      </c>
      <c r="AA39" s="11">
        <f t="shared" si="22"/>
        <v>0</v>
      </c>
      <c r="AB39" s="267"/>
      <c r="AC39" s="22">
        <v>0.75</v>
      </c>
      <c r="AD39" s="30">
        <v>72</v>
      </c>
      <c r="AE39" s="22">
        <v>0.0625</v>
      </c>
      <c r="AF39" s="111"/>
    </row>
    <row r="40" spans="1:32" s="9" customFormat="1" ht="24.75" customHeight="1">
      <c r="A40" s="261">
        <f>A38+1</f>
        <v>40959</v>
      </c>
      <c r="B40" s="3"/>
      <c r="C40" s="3"/>
      <c r="D40" s="42"/>
      <c r="E40" s="3">
        <f t="shared" si="12"/>
        <v>24</v>
      </c>
      <c r="F40" s="3">
        <v>0</v>
      </c>
      <c r="G40" s="4"/>
      <c r="H40" s="10">
        <f t="shared" si="13"/>
      </c>
      <c r="I40" s="10">
        <f t="shared" si="14"/>
      </c>
      <c r="J40" s="38" t="e">
        <f>IF(#REF!="CONGNET",#REF!,"")</f>
        <v>#REF!</v>
      </c>
      <c r="K40" s="38"/>
      <c r="L40" s="10">
        <f t="shared" si="15"/>
      </c>
      <c r="M40" s="10">
        <f t="shared" si="16"/>
      </c>
      <c r="N40" s="105" t="e">
        <f>IF(#REF!="DOSSEVILLE",#REF!,"")</f>
        <v>#REF!</v>
      </c>
      <c r="O40" s="10"/>
      <c r="P40" s="10">
        <f t="shared" si="17"/>
      </c>
      <c r="Q40" s="51">
        <f t="shared" si="23"/>
      </c>
      <c r="R40" s="105" t="e">
        <f>IF(#REF!="GOUEDARD",#REF!,"")</f>
        <v>#REF!</v>
      </c>
      <c r="S40" s="72"/>
      <c r="T40" s="75">
        <f t="shared" si="18"/>
      </c>
      <c r="U40" s="75">
        <f t="shared" si="19"/>
      </c>
      <c r="V40" s="79" t="e">
        <f>IF(#REF!="MARAIS",#REF!,"")</f>
        <v>#REF!</v>
      </c>
      <c r="W40" s="17"/>
      <c r="X40" s="11">
        <f t="shared" si="20"/>
        <v>0</v>
      </c>
      <c r="Z40" s="11">
        <f t="shared" si="21"/>
        <v>0</v>
      </c>
      <c r="AA40" s="11">
        <f t="shared" si="22"/>
        <v>0</v>
      </c>
      <c r="AB40" s="238">
        <f>A40</f>
        <v>40959</v>
      </c>
      <c r="AC40" s="21">
        <v>0.2708333333333333</v>
      </c>
      <c r="AD40" s="29">
        <v>78</v>
      </c>
      <c r="AE40" s="188">
        <v>0.5625</v>
      </c>
      <c r="AF40" s="63"/>
    </row>
    <row r="41" spans="1:32" s="9" customFormat="1" ht="24.75" customHeight="1">
      <c r="A41" s="262"/>
      <c r="B41" s="5"/>
      <c r="C41" s="5"/>
      <c r="D41" s="41"/>
      <c r="E41" s="5">
        <f t="shared" si="12"/>
        <v>24</v>
      </c>
      <c r="F41" s="5">
        <v>0.2916666666666667</v>
      </c>
      <c r="G41" s="6"/>
      <c r="H41" s="13">
        <f t="shared" si="13"/>
      </c>
      <c r="I41" s="13">
        <f t="shared" si="14"/>
      </c>
      <c r="J41" s="14" t="e">
        <f>IF(#REF!="CONGNET",#REF!,"")</f>
        <v>#REF!</v>
      </c>
      <c r="K41" s="14"/>
      <c r="L41" s="13">
        <f t="shared" si="15"/>
      </c>
      <c r="M41" s="13">
        <f t="shared" si="16"/>
      </c>
      <c r="N41" s="104" t="e">
        <f>IF(#REF!="DOSSEVILLE",#REF!,"")</f>
        <v>#REF!</v>
      </c>
      <c r="O41" s="13"/>
      <c r="P41" s="13">
        <f t="shared" si="17"/>
      </c>
      <c r="Q41" s="52">
        <f t="shared" si="23"/>
      </c>
      <c r="R41" s="104" t="e">
        <f>IF(#REF!="GOUEDARD",#REF!,"")</f>
        <v>#REF!</v>
      </c>
      <c r="S41" s="73"/>
      <c r="T41" s="76">
        <f t="shared" si="18"/>
      </c>
      <c r="U41" s="76">
        <f t="shared" si="19"/>
      </c>
      <c r="V41" s="81" t="e">
        <f>IF(#REF!="MARAIS",#REF!,"")</f>
        <v>#REF!</v>
      </c>
      <c r="W41" s="20"/>
      <c r="X41" s="11">
        <f t="shared" si="20"/>
        <v>0</v>
      </c>
      <c r="Z41" s="11">
        <f t="shared" si="21"/>
        <v>0</v>
      </c>
      <c r="AA41" s="11">
        <f t="shared" si="22"/>
        <v>0</v>
      </c>
      <c r="AB41" s="239"/>
      <c r="AC41" s="22">
        <v>0.7916666666666666</v>
      </c>
      <c r="AD41" s="30">
        <v>84</v>
      </c>
      <c r="AE41" s="187">
        <v>0.08333333333333333</v>
      </c>
      <c r="AF41" s="62"/>
    </row>
    <row r="42" spans="1:32" s="9" customFormat="1" ht="24.75" customHeight="1">
      <c r="A42" s="258">
        <f>A40+1</f>
        <v>40960</v>
      </c>
      <c r="B42" s="3"/>
      <c r="C42" s="3"/>
      <c r="D42" s="42"/>
      <c r="E42" s="3">
        <f t="shared" si="12"/>
        <v>24</v>
      </c>
      <c r="F42" s="3">
        <v>0</v>
      </c>
      <c r="G42" s="28"/>
      <c r="H42" s="10">
        <f t="shared" si="13"/>
      </c>
      <c r="I42" s="10">
        <f t="shared" si="14"/>
      </c>
      <c r="J42" s="38" t="e">
        <f>IF(#REF!="CONGNET",#REF!,"")</f>
        <v>#REF!</v>
      </c>
      <c r="K42" s="38"/>
      <c r="L42" s="10">
        <f t="shared" si="15"/>
      </c>
      <c r="M42" s="10">
        <f t="shared" si="16"/>
      </c>
      <c r="N42" s="105" t="e">
        <f>IF(#REF!="DOSSEVILLE",#REF!,"")</f>
        <v>#REF!</v>
      </c>
      <c r="O42" s="10"/>
      <c r="P42" s="10">
        <f t="shared" si="17"/>
      </c>
      <c r="Q42" s="51">
        <f t="shared" si="23"/>
      </c>
      <c r="R42" s="105" t="e">
        <f>IF(#REF!="GOUEDARD",#REF!,"")</f>
        <v>#REF!</v>
      </c>
      <c r="S42" s="72"/>
      <c r="T42" s="75">
        <f t="shared" si="18"/>
      </c>
      <c r="U42" s="75">
        <f t="shared" si="19"/>
      </c>
      <c r="V42" s="79" t="e">
        <f>IF(#REF!="MARAIS",#REF!,"")</f>
        <v>#REF!</v>
      </c>
      <c r="W42" s="17"/>
      <c r="X42" s="11">
        <f t="shared" si="20"/>
        <v>0</v>
      </c>
      <c r="Z42" s="11">
        <f t="shared" si="21"/>
        <v>0</v>
      </c>
      <c r="AA42" s="11">
        <f t="shared" si="22"/>
        <v>0</v>
      </c>
      <c r="AB42" s="233">
        <f>A42</f>
        <v>40960</v>
      </c>
      <c r="AC42" s="21">
        <v>0.2916666666666667</v>
      </c>
      <c r="AD42" s="29">
        <v>88</v>
      </c>
      <c r="AE42" s="21">
        <v>0.6041666666666666</v>
      </c>
      <c r="AF42" s="180" t="s">
        <v>24</v>
      </c>
    </row>
    <row r="43" spans="1:32" s="9" customFormat="1" ht="24.75" customHeight="1">
      <c r="A43" s="257"/>
      <c r="B43" s="5"/>
      <c r="C43" s="5"/>
      <c r="D43" s="41"/>
      <c r="E43" s="5">
        <f t="shared" si="12"/>
        <v>24</v>
      </c>
      <c r="F43" s="5">
        <v>0.2916666666666667</v>
      </c>
      <c r="G43" s="36"/>
      <c r="H43" s="13">
        <f t="shared" si="13"/>
      </c>
      <c r="I43" s="13">
        <f t="shared" si="14"/>
      </c>
      <c r="J43" s="14" t="e">
        <f>IF(#REF!="CONGNET",#REF!,"")</f>
        <v>#REF!</v>
      </c>
      <c r="K43" s="14"/>
      <c r="L43" s="13">
        <f t="shared" si="15"/>
      </c>
      <c r="M43" s="13">
        <f t="shared" si="16"/>
      </c>
      <c r="N43" s="104" t="e">
        <f>IF(#REF!="DOSSEVILLE",#REF!,"")</f>
        <v>#REF!</v>
      </c>
      <c r="O43" s="13"/>
      <c r="P43" s="13">
        <f t="shared" si="17"/>
      </c>
      <c r="Q43" s="52">
        <f t="shared" si="23"/>
      </c>
      <c r="R43" s="104" t="e">
        <f>IF(#REF!="GOUEDARD",#REF!,"")</f>
        <v>#REF!</v>
      </c>
      <c r="S43" s="73"/>
      <c r="T43" s="76">
        <f t="shared" si="18"/>
      </c>
      <c r="U43" s="76">
        <f t="shared" si="19"/>
      </c>
      <c r="V43" s="81" t="e">
        <f>IF(#REF!="MARAIS",#REF!,"")</f>
        <v>#REF!</v>
      </c>
      <c r="W43" s="20"/>
      <c r="X43" s="11">
        <f t="shared" si="20"/>
        <v>0</v>
      </c>
      <c r="Z43" s="11">
        <f t="shared" si="21"/>
        <v>0</v>
      </c>
      <c r="AA43" s="11">
        <f t="shared" si="22"/>
        <v>0</v>
      </c>
      <c r="AB43" s="234"/>
      <c r="AC43" s="22">
        <v>0.8125</v>
      </c>
      <c r="AD43" s="30">
        <v>91</v>
      </c>
      <c r="AE43" s="22">
        <v>0.10416666666666667</v>
      </c>
      <c r="AF43" s="174" t="s">
        <v>25</v>
      </c>
    </row>
    <row r="44" spans="1:32" s="9" customFormat="1" ht="24.75" customHeight="1">
      <c r="A44" s="259">
        <f>A42+1</f>
        <v>40961</v>
      </c>
      <c r="B44" s="3"/>
      <c r="C44" s="3"/>
      <c r="D44" s="42"/>
      <c r="E44" s="3">
        <f t="shared" si="12"/>
        <v>24</v>
      </c>
      <c r="F44" s="3">
        <v>0</v>
      </c>
      <c r="G44" s="28"/>
      <c r="H44" s="10">
        <f t="shared" si="13"/>
      </c>
      <c r="I44" s="10">
        <f t="shared" si="14"/>
      </c>
      <c r="J44" s="38" t="e">
        <f>IF(#REF!="CONGNET",#REF!,"")</f>
        <v>#REF!</v>
      </c>
      <c r="K44" s="38"/>
      <c r="L44" s="10">
        <f t="shared" si="15"/>
      </c>
      <c r="M44" s="10">
        <f t="shared" si="16"/>
      </c>
      <c r="N44" s="105" t="e">
        <f>IF(#REF!="DOSSEVILLE",#REF!,"")</f>
        <v>#REF!</v>
      </c>
      <c r="O44" s="10"/>
      <c r="P44" s="10">
        <f t="shared" si="17"/>
      </c>
      <c r="Q44" s="51">
        <f t="shared" si="23"/>
      </c>
      <c r="R44" s="105" t="e">
        <f>IF(#REF!="GOUEDARD",#REF!,"")</f>
        <v>#REF!</v>
      </c>
      <c r="S44" s="72"/>
      <c r="T44" s="75">
        <f t="shared" si="18"/>
      </c>
      <c r="U44" s="75">
        <f t="shared" si="19"/>
      </c>
      <c r="V44" s="79" t="e">
        <f>IF(#REF!="MARAIS",#REF!,"")</f>
        <v>#REF!</v>
      </c>
      <c r="W44" s="17"/>
      <c r="X44" s="11">
        <f t="shared" si="20"/>
        <v>0</v>
      </c>
      <c r="Z44" s="11">
        <f t="shared" si="21"/>
        <v>0</v>
      </c>
      <c r="AA44" s="11">
        <f t="shared" si="22"/>
        <v>0</v>
      </c>
      <c r="AB44" s="235">
        <f>A44</f>
        <v>40961</v>
      </c>
      <c r="AC44" s="21">
        <v>0.3333333333333333</v>
      </c>
      <c r="AD44" s="29">
        <v>94</v>
      </c>
      <c r="AE44" s="21">
        <v>0.625</v>
      </c>
      <c r="AF44" s="175" t="s">
        <v>26</v>
      </c>
    </row>
    <row r="45" spans="1:32" s="9" customFormat="1" ht="24.75" customHeight="1">
      <c r="A45" s="260"/>
      <c r="B45" s="5"/>
      <c r="C45" s="5"/>
      <c r="D45" s="41"/>
      <c r="E45" s="5">
        <f t="shared" si="12"/>
        <v>24</v>
      </c>
      <c r="F45" s="5">
        <v>0.2916666666666667</v>
      </c>
      <c r="G45" s="36"/>
      <c r="H45" s="13">
        <f t="shared" si="13"/>
      </c>
      <c r="I45" s="13">
        <f t="shared" si="14"/>
      </c>
      <c r="J45" s="14" t="e">
        <f>IF(#REF!="CONGNET",#REF!,"")</f>
        <v>#REF!</v>
      </c>
      <c r="K45" s="14"/>
      <c r="L45" s="13">
        <f t="shared" si="15"/>
      </c>
      <c r="M45" s="13">
        <f t="shared" si="16"/>
      </c>
      <c r="N45" s="104" t="e">
        <f>IF(#REF!="DOSSEVILLE",#REF!,"")</f>
        <v>#REF!</v>
      </c>
      <c r="O45" s="13"/>
      <c r="P45" s="13">
        <f t="shared" si="17"/>
      </c>
      <c r="Q45" s="52">
        <f t="shared" si="23"/>
      </c>
      <c r="R45" s="104" t="e">
        <f>IF(#REF!="GOUEDARD",#REF!,"")</f>
        <v>#REF!</v>
      </c>
      <c r="S45" s="73"/>
      <c r="T45" s="76">
        <f t="shared" si="18"/>
      </c>
      <c r="U45" s="76">
        <f t="shared" si="19"/>
      </c>
      <c r="V45" s="81" t="e">
        <f>IF(#REF!="MARAIS",#REF!,"")</f>
        <v>#REF!</v>
      </c>
      <c r="W45" s="20"/>
      <c r="X45" s="11">
        <f t="shared" si="20"/>
        <v>0</v>
      </c>
      <c r="Z45" s="11">
        <f t="shared" si="21"/>
        <v>0</v>
      </c>
      <c r="AA45" s="11">
        <f t="shared" si="22"/>
        <v>0</v>
      </c>
      <c r="AB45" s="236"/>
      <c r="AC45" s="22">
        <v>0.8333333333333334</v>
      </c>
      <c r="AD45" s="30">
        <v>95</v>
      </c>
      <c r="AE45" s="22">
        <v>0.125</v>
      </c>
      <c r="AF45" s="174" t="s">
        <v>27</v>
      </c>
    </row>
    <row r="46" spans="1:32" s="9" customFormat="1" ht="24.75" customHeight="1">
      <c r="A46" s="259">
        <f>A44+1</f>
        <v>40962</v>
      </c>
      <c r="B46" s="3"/>
      <c r="C46" s="3"/>
      <c r="D46" s="42"/>
      <c r="E46" s="3">
        <f t="shared" si="12"/>
        <v>24</v>
      </c>
      <c r="F46" s="3">
        <v>0</v>
      </c>
      <c r="G46" s="4"/>
      <c r="H46" s="10">
        <f t="shared" si="13"/>
      </c>
      <c r="I46" s="10">
        <f t="shared" si="14"/>
      </c>
      <c r="J46" s="38" t="e">
        <f>IF(#REF!="CONGNET",#REF!,"")</f>
        <v>#REF!</v>
      </c>
      <c r="K46" s="38"/>
      <c r="L46" s="10">
        <f t="shared" si="15"/>
      </c>
      <c r="M46" s="10">
        <f t="shared" si="16"/>
      </c>
      <c r="N46" s="105" t="e">
        <f>IF(#REF!="DOSSEVILLE",#REF!,"")</f>
        <v>#REF!</v>
      </c>
      <c r="O46" s="10"/>
      <c r="P46" s="10">
        <f t="shared" si="17"/>
      </c>
      <c r="Q46" s="51">
        <f t="shared" si="23"/>
      </c>
      <c r="R46" s="105" t="e">
        <f>IF(#REF!="GOUEDARD",#REF!,"")</f>
        <v>#REF!</v>
      </c>
      <c r="S46" s="72"/>
      <c r="T46" s="75">
        <f t="shared" si="18"/>
      </c>
      <c r="U46" s="75">
        <f t="shared" si="19"/>
      </c>
      <c r="V46" s="79" t="e">
        <f>IF(#REF!="MARAIS",#REF!,"")</f>
        <v>#REF!</v>
      </c>
      <c r="W46" s="17"/>
      <c r="X46" s="11">
        <f t="shared" si="20"/>
        <v>0</v>
      </c>
      <c r="Z46" s="11">
        <f t="shared" si="21"/>
        <v>0</v>
      </c>
      <c r="AA46" s="11">
        <f t="shared" si="22"/>
        <v>0</v>
      </c>
      <c r="AB46" s="235">
        <f>A46</f>
        <v>40962</v>
      </c>
      <c r="AC46" s="21">
        <v>0.3541666666666667</v>
      </c>
      <c r="AD46" s="29">
        <v>96</v>
      </c>
      <c r="AE46" s="21">
        <v>0.6666666666666666</v>
      </c>
      <c r="AF46" s="176" t="s">
        <v>28</v>
      </c>
    </row>
    <row r="47" spans="1:32" s="9" customFormat="1" ht="24.75" customHeight="1">
      <c r="A47" s="260"/>
      <c r="B47" s="5"/>
      <c r="C47" s="5"/>
      <c r="D47" s="41"/>
      <c r="E47" s="5">
        <f t="shared" si="12"/>
        <v>24</v>
      </c>
      <c r="F47" s="5">
        <v>0.2708333333333333</v>
      </c>
      <c r="G47" s="6"/>
      <c r="H47" s="13">
        <f t="shared" si="13"/>
      </c>
      <c r="I47" s="13">
        <f t="shared" si="14"/>
      </c>
      <c r="J47" s="14" t="e">
        <f>IF(#REF!="CONGNET",#REF!,"")</f>
        <v>#REF!</v>
      </c>
      <c r="K47" s="14"/>
      <c r="L47" s="13">
        <f t="shared" si="15"/>
      </c>
      <c r="M47" s="13">
        <f t="shared" si="16"/>
      </c>
      <c r="N47" s="104" t="e">
        <f>IF(#REF!="DOSSEVILLE",#REF!,"")</f>
        <v>#REF!</v>
      </c>
      <c r="O47" s="13"/>
      <c r="P47" s="13">
        <f t="shared" si="17"/>
      </c>
      <c r="Q47" s="52">
        <f t="shared" si="23"/>
      </c>
      <c r="R47" s="104" t="e">
        <f>IF(#REF!="GOUEDARD",#REF!,"")</f>
        <v>#REF!</v>
      </c>
      <c r="S47" s="73"/>
      <c r="T47" s="76">
        <f t="shared" si="18"/>
      </c>
      <c r="U47" s="76">
        <f t="shared" si="19"/>
      </c>
      <c r="V47" s="81" t="e">
        <f>IF(#REF!="MARAIS",#REF!,"")</f>
        <v>#REF!</v>
      </c>
      <c r="W47" s="20"/>
      <c r="X47" s="11">
        <f t="shared" si="20"/>
        <v>0</v>
      </c>
      <c r="Z47" s="11">
        <f t="shared" si="21"/>
        <v>0</v>
      </c>
      <c r="AA47" s="11">
        <f t="shared" si="22"/>
        <v>0</v>
      </c>
      <c r="AB47" s="236"/>
      <c r="AC47" s="22">
        <v>0.875</v>
      </c>
      <c r="AD47" s="30">
        <v>95</v>
      </c>
      <c r="AE47" s="22">
        <v>0.16666666666666666</v>
      </c>
      <c r="AF47" s="60"/>
    </row>
    <row r="48" spans="1:32" s="9" customFormat="1" ht="24.75" customHeight="1">
      <c r="A48" s="259">
        <f>A46+1</f>
        <v>40963</v>
      </c>
      <c r="B48" s="3"/>
      <c r="C48" s="3"/>
      <c r="D48" s="42"/>
      <c r="E48" s="3">
        <f t="shared" si="12"/>
        <v>24</v>
      </c>
      <c r="F48" s="3">
        <v>0</v>
      </c>
      <c r="G48" s="4"/>
      <c r="H48" s="10">
        <f t="shared" si="13"/>
      </c>
      <c r="I48" s="10">
        <f t="shared" si="14"/>
      </c>
      <c r="J48" s="38" t="e">
        <f>IF(#REF!="CONGNET",#REF!,"")</f>
        <v>#REF!</v>
      </c>
      <c r="K48" s="38"/>
      <c r="L48" s="10">
        <f t="shared" si="15"/>
      </c>
      <c r="M48" s="10">
        <f t="shared" si="16"/>
      </c>
      <c r="N48" s="105" t="e">
        <f>IF(#REF!="DOSSEVILLE",#REF!,"")</f>
        <v>#REF!</v>
      </c>
      <c r="O48" s="10"/>
      <c r="P48" s="10">
        <f t="shared" si="17"/>
      </c>
      <c r="Q48" s="51">
        <f t="shared" si="23"/>
      </c>
      <c r="R48" s="105" t="e">
        <f>IF(#REF!="GOUEDARD",#REF!,"")</f>
        <v>#REF!</v>
      </c>
      <c r="S48" s="72"/>
      <c r="T48" s="75">
        <f t="shared" si="18"/>
      </c>
      <c r="U48" s="75">
        <f t="shared" si="19"/>
      </c>
      <c r="V48" s="79" t="e">
        <f>IF(#REF!="MARAIS",#REF!,"")</f>
        <v>#REF!</v>
      </c>
      <c r="W48" s="17"/>
      <c r="X48" s="48">
        <f t="shared" si="20"/>
        <v>0</v>
      </c>
      <c r="Y48" s="19"/>
      <c r="Z48" s="48">
        <f t="shared" si="21"/>
        <v>0</v>
      </c>
      <c r="AA48" s="48">
        <f t="shared" si="22"/>
        <v>0</v>
      </c>
      <c r="AB48" s="235">
        <f>A48</f>
        <v>40963</v>
      </c>
      <c r="AC48" s="21">
        <v>0.375</v>
      </c>
      <c r="AD48" s="29">
        <v>94</v>
      </c>
      <c r="AE48" s="21">
        <v>0.6875</v>
      </c>
      <c r="AF48" s="229" t="s">
        <v>29</v>
      </c>
    </row>
    <row r="49" spans="1:32" s="9" customFormat="1" ht="24.75" customHeight="1">
      <c r="A49" s="260"/>
      <c r="B49" s="5"/>
      <c r="C49" s="5"/>
      <c r="D49" s="41"/>
      <c r="E49" s="5">
        <f t="shared" si="12"/>
        <v>24</v>
      </c>
      <c r="F49" s="5">
        <v>0</v>
      </c>
      <c r="G49" s="6"/>
      <c r="H49" s="13">
        <f t="shared" si="13"/>
      </c>
      <c r="I49" s="13">
        <f t="shared" si="14"/>
      </c>
      <c r="J49" s="14" t="e">
        <f>IF(#REF!="CONGNET",#REF!,"")</f>
        <v>#REF!</v>
      </c>
      <c r="K49" s="14"/>
      <c r="L49" s="13">
        <f t="shared" si="15"/>
      </c>
      <c r="M49" s="13">
        <f t="shared" si="16"/>
      </c>
      <c r="N49" s="104" t="e">
        <f>IF(#REF!="DOSSEVILLE",#REF!,"")</f>
        <v>#REF!</v>
      </c>
      <c r="O49" s="13"/>
      <c r="P49" s="13">
        <f t="shared" si="17"/>
      </c>
      <c r="Q49" s="52">
        <f t="shared" si="23"/>
      </c>
      <c r="R49" s="104" t="e">
        <f>IF(#REF!="GOUEDARD",#REF!,"")</f>
        <v>#REF!</v>
      </c>
      <c r="S49" s="73"/>
      <c r="T49" s="76">
        <f t="shared" si="18"/>
      </c>
      <c r="U49" s="76">
        <f t="shared" si="19"/>
      </c>
      <c r="V49" s="81" t="e">
        <f>IF(#REF!="MARAIS",#REF!,"")</f>
        <v>#REF!</v>
      </c>
      <c r="W49" s="20"/>
      <c r="X49" s="89">
        <f t="shared" si="20"/>
        <v>0</v>
      </c>
      <c r="Y49" s="19"/>
      <c r="Z49" s="48">
        <f t="shared" si="21"/>
        <v>0</v>
      </c>
      <c r="AA49" s="99">
        <f t="shared" si="22"/>
        <v>0</v>
      </c>
      <c r="AB49" s="236"/>
      <c r="AC49" s="54">
        <v>0.8958333333333334</v>
      </c>
      <c r="AD49" s="55">
        <v>91</v>
      </c>
      <c r="AE49" s="54">
        <v>0.1875</v>
      </c>
      <c r="AF49" s="230"/>
    </row>
    <row r="50" spans="1:32" s="9" customFormat="1" ht="24.75" customHeight="1">
      <c r="A50" s="258">
        <f>A48+1</f>
        <v>40964</v>
      </c>
      <c r="B50" s="3"/>
      <c r="C50" s="3"/>
      <c r="D50" s="40"/>
      <c r="E50" s="3">
        <f t="shared" si="12"/>
        <v>24</v>
      </c>
      <c r="F50" s="3">
        <v>0.22916666666666666</v>
      </c>
      <c r="G50" s="45"/>
      <c r="H50" s="10">
        <f t="shared" si="13"/>
      </c>
      <c r="I50" s="10">
        <f t="shared" si="14"/>
      </c>
      <c r="J50" s="38" t="e">
        <f>IF(#REF!="CONGNET",#REF!,"")</f>
        <v>#REF!</v>
      </c>
      <c r="K50" s="38"/>
      <c r="L50" s="10">
        <f t="shared" si="15"/>
      </c>
      <c r="M50" s="10">
        <f t="shared" si="16"/>
      </c>
      <c r="N50" s="105" t="e">
        <f>IF(#REF!="DOSSEVILLE",#REF!,"")</f>
        <v>#REF!</v>
      </c>
      <c r="O50" s="10"/>
      <c r="P50" s="10">
        <f t="shared" si="17"/>
      </c>
      <c r="Q50" s="51">
        <f t="shared" si="23"/>
      </c>
      <c r="R50" s="105" t="e">
        <f>IF(#REF!="GOUEDARD",#REF!,"")</f>
        <v>#REF!</v>
      </c>
      <c r="S50" s="75"/>
      <c r="T50" s="75">
        <f t="shared" si="18"/>
      </c>
      <c r="U50" s="75">
        <f t="shared" si="19"/>
      </c>
      <c r="V50" s="79" t="e">
        <f>IF(#REF!="MARAIS",#REF!,"")</f>
        <v>#REF!</v>
      </c>
      <c r="W50" s="17"/>
      <c r="X50" s="11">
        <f t="shared" si="20"/>
        <v>0</v>
      </c>
      <c r="Z50" s="11">
        <f t="shared" si="21"/>
        <v>0</v>
      </c>
      <c r="AA50" s="11">
        <f t="shared" si="22"/>
        <v>0</v>
      </c>
      <c r="AB50" s="246">
        <f>A50</f>
        <v>40964</v>
      </c>
      <c r="AC50" s="18">
        <v>0.3958333333333333</v>
      </c>
      <c r="AD50" s="31">
        <v>88</v>
      </c>
      <c r="AE50" s="18">
        <v>0.7083333333333334</v>
      </c>
      <c r="AF50" s="66"/>
    </row>
    <row r="51" spans="1:32" s="9" customFormat="1" ht="24.75" customHeight="1">
      <c r="A51" s="257"/>
      <c r="B51" s="5"/>
      <c r="C51" s="5"/>
      <c r="D51" s="41"/>
      <c r="E51" s="5">
        <f t="shared" si="12"/>
        <v>24</v>
      </c>
      <c r="F51" s="5">
        <v>0</v>
      </c>
      <c r="G51" s="6"/>
      <c r="H51" s="13">
        <f t="shared" si="13"/>
      </c>
      <c r="I51" s="13">
        <f t="shared" si="14"/>
      </c>
      <c r="J51" s="14" t="e">
        <f>IF(#REF!="CONGNET",#REF!,"")</f>
        <v>#REF!</v>
      </c>
      <c r="K51" s="14"/>
      <c r="L51" s="13">
        <f t="shared" si="15"/>
      </c>
      <c r="M51" s="13">
        <f t="shared" si="16"/>
      </c>
      <c r="N51" s="104" t="e">
        <f>IF(#REF!="DOSSEVILLE",#REF!,"")</f>
        <v>#REF!</v>
      </c>
      <c r="O51" s="13"/>
      <c r="P51" s="13">
        <f t="shared" si="17"/>
      </c>
      <c r="Q51" s="52">
        <f t="shared" si="23"/>
      </c>
      <c r="R51" s="104" t="e">
        <f>IF(#REF!="GOUEDARD",#REF!,"")</f>
        <v>#REF!</v>
      </c>
      <c r="S51" s="76"/>
      <c r="T51" s="76">
        <f t="shared" si="18"/>
      </c>
      <c r="U51" s="76">
        <f t="shared" si="19"/>
      </c>
      <c r="V51" s="81" t="e">
        <f>IF(#REF!="MARAIS",#REF!,"")</f>
        <v>#REF!</v>
      </c>
      <c r="W51" s="20"/>
      <c r="X51" s="11">
        <f t="shared" si="20"/>
        <v>0</v>
      </c>
      <c r="Z51" s="11">
        <f t="shared" si="21"/>
        <v>0</v>
      </c>
      <c r="AA51" s="11">
        <f t="shared" si="22"/>
        <v>0</v>
      </c>
      <c r="AB51" s="247"/>
      <c r="AC51" s="23">
        <v>0.9166666666666666</v>
      </c>
      <c r="AD51" s="33">
        <v>85</v>
      </c>
      <c r="AE51" s="23">
        <v>0.20833333333333334</v>
      </c>
      <c r="AF51" s="67"/>
    </row>
    <row r="52" spans="1:32" s="9" customFormat="1" ht="24.75" customHeight="1">
      <c r="A52" s="259">
        <f>A50+1</f>
        <v>40965</v>
      </c>
      <c r="B52" s="3"/>
      <c r="C52" s="3"/>
      <c r="D52" s="40"/>
      <c r="E52" s="3">
        <f t="shared" si="12"/>
        <v>24</v>
      </c>
      <c r="F52" s="3">
        <v>0.1875</v>
      </c>
      <c r="G52" s="4"/>
      <c r="H52" s="10">
        <f t="shared" si="13"/>
      </c>
      <c r="I52" s="10">
        <f t="shared" si="14"/>
      </c>
      <c r="J52" s="38" t="e">
        <f>IF(#REF!="CONGNET",#REF!,"")</f>
        <v>#REF!</v>
      </c>
      <c r="K52" s="38"/>
      <c r="L52" s="10">
        <f t="shared" si="15"/>
      </c>
      <c r="M52" s="10">
        <f t="shared" si="16"/>
      </c>
      <c r="N52" s="105" t="e">
        <f>IF(#REF!="DOSSEVILLE",#REF!,"")</f>
        <v>#REF!</v>
      </c>
      <c r="O52" s="10"/>
      <c r="P52" s="10">
        <f t="shared" si="17"/>
      </c>
      <c r="Q52" s="51">
        <f t="shared" si="23"/>
      </c>
      <c r="R52" s="105" t="e">
        <f>IF(#REF!="GOUEDARD",#REF!,"")</f>
        <v>#REF!</v>
      </c>
      <c r="S52" s="72"/>
      <c r="T52" s="75">
        <f t="shared" si="18"/>
      </c>
      <c r="U52" s="75">
        <f t="shared" si="19"/>
      </c>
      <c r="V52" s="79" t="e">
        <f>IF(#REF!="MARAIS",#REF!,"")</f>
        <v>#REF!</v>
      </c>
      <c r="W52" s="17"/>
      <c r="X52" s="11">
        <f t="shared" si="20"/>
        <v>0</v>
      </c>
      <c r="Z52" s="11">
        <f t="shared" si="21"/>
        <v>0</v>
      </c>
      <c r="AA52" s="11">
        <f t="shared" si="22"/>
        <v>0</v>
      </c>
      <c r="AB52" s="237">
        <f>A52</f>
        <v>40965</v>
      </c>
      <c r="AC52" s="39">
        <v>0.4166666666666667</v>
      </c>
      <c r="AD52" s="34">
        <v>80</v>
      </c>
      <c r="AE52" s="39">
        <v>0.7083333333333334</v>
      </c>
      <c r="AF52" s="63"/>
    </row>
    <row r="53" spans="1:32" s="9" customFormat="1" ht="24.75" customHeight="1">
      <c r="A53" s="260"/>
      <c r="B53" s="5"/>
      <c r="C53" s="5"/>
      <c r="D53" s="41"/>
      <c r="E53" s="5">
        <f t="shared" si="12"/>
        <v>24</v>
      </c>
      <c r="F53" s="5">
        <v>0</v>
      </c>
      <c r="G53" s="6"/>
      <c r="H53" s="13">
        <f t="shared" si="13"/>
      </c>
      <c r="I53" s="13">
        <f t="shared" si="14"/>
      </c>
      <c r="J53" s="14" t="e">
        <f>IF(#REF!="CONGNET",#REF!,"")</f>
        <v>#REF!</v>
      </c>
      <c r="K53" s="14"/>
      <c r="L53" s="13">
        <f t="shared" si="15"/>
      </c>
      <c r="M53" s="13">
        <f t="shared" si="16"/>
      </c>
      <c r="N53" s="104" t="e">
        <f>IF(#REF!="DOSSEVILLE",#REF!,"")</f>
        <v>#REF!</v>
      </c>
      <c r="O53" s="13"/>
      <c r="P53" s="13">
        <f t="shared" si="17"/>
      </c>
      <c r="Q53" s="52">
        <f t="shared" si="23"/>
      </c>
      <c r="R53" s="103" t="e">
        <f>IF(#REF!="GOUEDARD",#REF!,"")</f>
        <v>#REF!</v>
      </c>
      <c r="S53" s="73"/>
      <c r="T53" s="76">
        <f t="shared" si="18"/>
      </c>
      <c r="U53" s="76">
        <f t="shared" si="19"/>
      </c>
      <c r="V53" s="81" t="e">
        <f>IF(#REF!="MARAIS",#REF!,"")</f>
        <v>#REF!</v>
      </c>
      <c r="W53" s="20"/>
      <c r="X53" s="11">
        <f t="shared" si="20"/>
        <v>0</v>
      </c>
      <c r="Z53" s="11">
        <f t="shared" si="21"/>
        <v>0</v>
      </c>
      <c r="AA53" s="11">
        <f t="shared" si="22"/>
        <v>0</v>
      </c>
      <c r="AB53" s="232"/>
      <c r="AC53" s="22">
        <v>0.9375</v>
      </c>
      <c r="AD53" s="30">
        <v>76</v>
      </c>
      <c r="AE53" s="22">
        <v>0.20833333333333334</v>
      </c>
      <c r="AF53" s="65"/>
    </row>
    <row r="54" spans="1:32" s="9" customFormat="1" ht="24.75" customHeight="1">
      <c r="A54" s="261">
        <f>A52+1</f>
        <v>40966</v>
      </c>
      <c r="B54" s="3"/>
      <c r="C54" s="3"/>
      <c r="D54" s="40"/>
      <c r="E54" s="3">
        <f t="shared" si="12"/>
        <v>24</v>
      </c>
      <c r="F54" s="3">
        <v>0.14583333333333334</v>
      </c>
      <c r="G54" s="4"/>
      <c r="H54" s="10">
        <f t="shared" si="13"/>
      </c>
      <c r="I54" s="10">
        <f t="shared" si="14"/>
      </c>
      <c r="J54" s="38" t="e">
        <f>IF(#REF!="CONGNET",#REF!,"")</f>
        <v>#REF!</v>
      </c>
      <c r="K54" s="38"/>
      <c r="L54" s="10">
        <f t="shared" si="15"/>
      </c>
      <c r="M54" s="10">
        <f t="shared" si="16"/>
      </c>
      <c r="N54" s="105" t="e">
        <f>IF(#REF!="DOSSEVILLE",#REF!,"")</f>
        <v>#REF!</v>
      </c>
      <c r="O54" s="10"/>
      <c r="P54" s="10">
        <f t="shared" si="17"/>
      </c>
      <c r="Q54" s="51">
        <f t="shared" si="23"/>
      </c>
      <c r="R54" s="103" t="e">
        <f>IF(#REF!="GOUEDARD",#REF!,"")</f>
        <v>#REF!</v>
      </c>
      <c r="S54" s="72"/>
      <c r="T54" s="75">
        <f t="shared" si="18"/>
      </c>
      <c r="U54" s="75">
        <f t="shared" si="19"/>
      </c>
      <c r="V54" s="79" t="e">
        <f>IF(#REF!="MARAIS",#REF!,"")</f>
        <v>#REF!</v>
      </c>
      <c r="W54" s="17"/>
      <c r="X54" s="11">
        <f t="shared" si="20"/>
        <v>0</v>
      </c>
      <c r="Z54" s="11">
        <f t="shared" si="21"/>
        <v>0</v>
      </c>
      <c r="AA54" s="11">
        <f t="shared" si="22"/>
        <v>0</v>
      </c>
      <c r="AB54" s="248">
        <f>A54</f>
        <v>40966</v>
      </c>
      <c r="AC54" s="39">
        <v>0.4375</v>
      </c>
      <c r="AD54" s="34">
        <v>70</v>
      </c>
      <c r="AE54" s="39">
        <v>0.75</v>
      </c>
      <c r="AF54" s="63"/>
    </row>
    <row r="55" spans="1:32" s="9" customFormat="1" ht="24.75" customHeight="1">
      <c r="A55" s="262"/>
      <c r="B55" s="5"/>
      <c r="C55" s="5"/>
      <c r="D55" s="41"/>
      <c r="E55" s="5">
        <f t="shared" si="12"/>
        <v>24</v>
      </c>
      <c r="F55" s="5">
        <v>0.08333333333333333</v>
      </c>
      <c r="G55" s="6"/>
      <c r="H55" s="13">
        <f t="shared" si="13"/>
      </c>
      <c r="I55" s="13">
        <f t="shared" si="14"/>
      </c>
      <c r="J55" s="14" t="e">
        <f>IF(#REF!="CONGNET",#REF!,"")</f>
        <v>#REF!</v>
      </c>
      <c r="K55" s="14"/>
      <c r="L55" s="13">
        <f t="shared" si="15"/>
      </c>
      <c r="M55" s="13">
        <f t="shared" si="16"/>
      </c>
      <c r="N55" s="104" t="e">
        <f>IF(#REF!="DOSSEVILLE",#REF!,"")</f>
        <v>#REF!</v>
      </c>
      <c r="O55" s="13"/>
      <c r="P55" s="13">
        <f t="shared" si="17"/>
      </c>
      <c r="Q55" s="52">
        <f t="shared" si="23"/>
      </c>
      <c r="R55" s="104" t="e">
        <f>IF(#REF!="GOUEDARD",#REF!,"")</f>
        <v>#REF!</v>
      </c>
      <c r="S55" s="73"/>
      <c r="T55" s="76">
        <f t="shared" si="18"/>
      </c>
      <c r="U55" s="76">
        <f t="shared" si="19"/>
      </c>
      <c r="V55" s="81" t="e">
        <f>IF(#REF!="MARAIS",#REF!,"")</f>
        <v>#REF!</v>
      </c>
      <c r="W55" s="20"/>
      <c r="X55" s="11">
        <f t="shared" si="20"/>
        <v>0</v>
      </c>
      <c r="Z55" s="11">
        <f t="shared" si="21"/>
        <v>0</v>
      </c>
      <c r="AA55" s="11">
        <f t="shared" si="22"/>
        <v>0</v>
      </c>
      <c r="AB55" s="263"/>
      <c r="AC55" s="22">
        <v>0.9583333333333334</v>
      </c>
      <c r="AD55" s="30">
        <v>65</v>
      </c>
      <c r="AE55" s="22">
        <v>0.25</v>
      </c>
      <c r="AF55" s="65"/>
    </row>
    <row r="56" spans="1:32" s="9" customFormat="1" ht="24.75" customHeight="1">
      <c r="A56" s="256">
        <f>A54+1</f>
        <v>40967</v>
      </c>
      <c r="B56" s="3"/>
      <c r="C56" s="3"/>
      <c r="D56" s="40"/>
      <c r="E56" s="3">
        <f t="shared" si="12"/>
        <v>24</v>
      </c>
      <c r="F56" s="3">
        <v>0.0625</v>
      </c>
      <c r="G56" s="4"/>
      <c r="H56" s="10">
        <f t="shared" si="13"/>
      </c>
      <c r="I56" s="10">
        <f t="shared" si="14"/>
      </c>
      <c r="J56" s="38" t="e">
        <f>IF(#REF!="CONGNET",#REF!,"")</f>
        <v>#REF!</v>
      </c>
      <c r="K56" s="38"/>
      <c r="L56" s="10">
        <f t="shared" si="15"/>
      </c>
      <c r="M56" s="10">
        <f t="shared" si="16"/>
      </c>
      <c r="N56" s="105" t="e">
        <f>IF(#REF!="DOSSEVILLE",#REF!,"")</f>
        <v>#REF!</v>
      </c>
      <c r="O56" s="10"/>
      <c r="P56" s="10">
        <f t="shared" si="17"/>
      </c>
      <c r="Q56" s="51">
        <f t="shared" si="23"/>
      </c>
      <c r="R56" s="105" t="e">
        <f>IF(#REF!="GOUEDARD",#REF!,"")</f>
        <v>#REF!</v>
      </c>
      <c r="S56" s="72"/>
      <c r="T56" s="75">
        <f t="shared" si="18"/>
      </c>
      <c r="U56" s="75">
        <f t="shared" si="19"/>
      </c>
      <c r="V56" s="79" t="e">
        <f>IF(#REF!="MARAIS",#REF!,"")</f>
        <v>#REF!</v>
      </c>
      <c r="W56" s="17"/>
      <c r="X56" s="11">
        <f t="shared" si="20"/>
        <v>0</v>
      </c>
      <c r="Z56" s="11">
        <f t="shared" si="21"/>
        <v>0</v>
      </c>
      <c r="AA56" s="11">
        <f t="shared" si="22"/>
        <v>0</v>
      </c>
      <c r="AB56" s="233">
        <f>A56</f>
        <v>40967</v>
      </c>
      <c r="AC56" s="39">
        <v>0.4791666666666667</v>
      </c>
      <c r="AD56" s="34">
        <v>59</v>
      </c>
      <c r="AE56" s="39">
        <v>0.7916666666666666</v>
      </c>
      <c r="AF56" s="63"/>
    </row>
    <row r="57" spans="1:32" s="9" customFormat="1" ht="24.75" customHeight="1">
      <c r="A57" s="257"/>
      <c r="B57" s="5"/>
      <c r="C57" s="5"/>
      <c r="D57" s="41"/>
      <c r="E57" s="5">
        <f t="shared" si="12"/>
        <v>24</v>
      </c>
      <c r="F57" s="5">
        <v>0.125</v>
      </c>
      <c r="G57" s="6"/>
      <c r="H57" s="13">
        <f t="shared" si="13"/>
      </c>
      <c r="I57" s="13">
        <f t="shared" si="14"/>
      </c>
      <c r="J57" s="14" t="e">
        <f>IF(#REF!="CONGNET",#REF!,"")</f>
        <v>#REF!</v>
      </c>
      <c r="K57" s="14"/>
      <c r="L57" s="13">
        <f t="shared" si="15"/>
      </c>
      <c r="M57" s="13">
        <f t="shared" si="16"/>
      </c>
      <c r="N57" s="104" t="e">
        <f>IF(#REF!="DOSSEVILLE",#REF!,"")</f>
        <v>#REF!</v>
      </c>
      <c r="O57" s="13"/>
      <c r="P57" s="13">
        <f t="shared" si="17"/>
      </c>
      <c r="Q57" s="52">
        <f t="shared" si="23"/>
      </c>
      <c r="R57" s="104" t="e">
        <f>IF(#REF!="GOUEDARD",#REF!,"")</f>
        <v>#REF!</v>
      </c>
      <c r="S57" s="73"/>
      <c r="T57" s="76">
        <f t="shared" si="18"/>
      </c>
      <c r="U57" s="76">
        <f t="shared" si="19"/>
      </c>
      <c r="V57" s="81" t="e">
        <f>IF(#REF!="MARAIS",#REF!,"")</f>
        <v>#REF!</v>
      </c>
      <c r="W57" s="20"/>
      <c r="X57" s="11">
        <f t="shared" si="20"/>
        <v>0</v>
      </c>
      <c r="Z57" s="11">
        <f t="shared" si="21"/>
        <v>0</v>
      </c>
      <c r="AA57" s="11">
        <f t="shared" si="22"/>
        <v>0</v>
      </c>
      <c r="AB57" s="234"/>
      <c r="AC57" s="22">
        <v>0.9791666666666666</v>
      </c>
      <c r="AD57" s="30">
        <v>53</v>
      </c>
      <c r="AE57" s="22">
        <v>0.2916666666666667</v>
      </c>
      <c r="AF57" s="65"/>
    </row>
    <row r="58" spans="1:32" s="9" customFormat="1" ht="16.5" customHeight="1" hidden="1">
      <c r="A58" s="259">
        <f>A56+1</f>
        <v>40968</v>
      </c>
      <c r="B58" s="3"/>
      <c r="C58" s="3"/>
      <c r="D58" s="42"/>
      <c r="E58" s="3">
        <f t="shared" si="12"/>
        <v>24</v>
      </c>
      <c r="F58" s="3"/>
      <c r="G58" s="4"/>
      <c r="H58" s="10">
        <f t="shared" si="13"/>
      </c>
      <c r="I58" s="10">
        <f t="shared" si="14"/>
      </c>
      <c r="J58" s="38" t="e">
        <f>IF(#REF!="CONGNET",#REF!,"")</f>
        <v>#REF!</v>
      </c>
      <c r="K58" s="38"/>
      <c r="L58" s="10">
        <f t="shared" si="15"/>
      </c>
      <c r="M58" s="10">
        <f t="shared" si="16"/>
      </c>
      <c r="N58" s="105" t="e">
        <f>IF(#REF!="DOSSEVILLE",#REF!,"")</f>
        <v>#REF!</v>
      </c>
      <c r="O58" s="10"/>
      <c r="P58" s="10">
        <f t="shared" si="17"/>
      </c>
      <c r="Q58" s="51">
        <f t="shared" si="23"/>
      </c>
      <c r="R58" s="105" t="e">
        <f>IF(#REF!="GOUEDARD",#REF!,"")</f>
        <v>#REF!</v>
      </c>
      <c r="S58" s="72"/>
      <c r="T58" s="75">
        <f t="shared" si="18"/>
      </c>
      <c r="U58" s="75">
        <f t="shared" si="19"/>
      </c>
      <c r="V58" s="79" t="e">
        <f>IF(#REF!="MARAIS",#REF!,"")</f>
        <v>#REF!</v>
      </c>
      <c r="W58" s="17"/>
      <c r="X58" s="11">
        <f t="shared" si="20"/>
        <v>0</v>
      </c>
      <c r="Z58" s="11">
        <f t="shared" si="21"/>
        <v>0</v>
      </c>
      <c r="AA58" s="11">
        <f t="shared" si="22"/>
        <v>0</v>
      </c>
      <c r="AB58" s="233">
        <f>A58</f>
        <v>40968</v>
      </c>
      <c r="AC58" s="21">
        <f>B58</f>
        <v>0</v>
      </c>
      <c r="AD58" s="29">
        <f aca="true" t="shared" si="24" ref="AD58:AD63">D58</f>
        <v>0</v>
      </c>
      <c r="AE58" s="21">
        <f aca="true" t="shared" si="25" ref="AE58:AE63">C58</f>
        <v>0</v>
      </c>
      <c r="AF58" s="63"/>
    </row>
    <row r="59" spans="1:32" s="9" customFormat="1" ht="14.25" customHeight="1" hidden="1">
      <c r="A59" s="260"/>
      <c r="B59" s="5"/>
      <c r="C59" s="5"/>
      <c r="D59" s="41"/>
      <c r="E59" s="5">
        <f t="shared" si="12"/>
        <v>24</v>
      </c>
      <c r="F59" s="5"/>
      <c r="G59" s="6"/>
      <c r="H59" s="13">
        <f t="shared" si="13"/>
      </c>
      <c r="I59" s="13">
        <f t="shared" si="14"/>
      </c>
      <c r="J59" s="14" t="e">
        <f>IF(#REF!="CONGNET",#REF!,"")</f>
        <v>#REF!</v>
      </c>
      <c r="K59" s="14"/>
      <c r="L59" s="13">
        <f t="shared" si="15"/>
      </c>
      <c r="M59" s="13">
        <f t="shared" si="16"/>
      </c>
      <c r="N59" s="104" t="e">
        <f>IF(#REF!="DOSSEVILLE",#REF!,"")</f>
        <v>#REF!</v>
      </c>
      <c r="O59" s="13"/>
      <c r="P59" s="13">
        <f t="shared" si="17"/>
      </c>
      <c r="Q59" s="52">
        <f t="shared" si="23"/>
      </c>
      <c r="R59" s="104" t="e">
        <f>IF(#REF!="GOUEDARD",#REF!,"")</f>
        <v>#REF!</v>
      </c>
      <c r="S59" s="73"/>
      <c r="T59" s="76">
        <f t="shared" si="18"/>
      </c>
      <c r="U59" s="76">
        <f t="shared" si="19"/>
      </c>
      <c r="V59" s="81" t="e">
        <f>IF(#REF!="MARAIS",#REF!,"")</f>
        <v>#REF!</v>
      </c>
      <c r="W59" s="20"/>
      <c r="X59" s="11">
        <f t="shared" si="20"/>
        <v>0</v>
      </c>
      <c r="Z59" s="11">
        <f t="shared" si="21"/>
        <v>0</v>
      </c>
      <c r="AA59" s="11">
        <f t="shared" si="22"/>
        <v>0</v>
      </c>
      <c r="AB59" s="234"/>
      <c r="AC59" s="22">
        <f>B59</f>
        <v>0</v>
      </c>
      <c r="AD59" s="30">
        <f t="shared" si="24"/>
        <v>0</v>
      </c>
      <c r="AE59" s="22">
        <f t="shared" si="25"/>
        <v>0</v>
      </c>
      <c r="AF59" s="62"/>
    </row>
    <row r="60" spans="1:32" s="9" customFormat="1" ht="12" customHeight="1" hidden="1">
      <c r="A60" s="259"/>
      <c r="B60" s="3"/>
      <c r="C60" s="3"/>
      <c r="D60" s="42"/>
      <c r="E60" s="3">
        <f t="shared" si="12"/>
        <v>24</v>
      </c>
      <c r="F60" s="3"/>
      <c r="G60" s="28"/>
      <c r="H60" s="10">
        <f t="shared" si="13"/>
      </c>
      <c r="I60" s="10">
        <f t="shared" si="14"/>
      </c>
      <c r="J60" s="38" t="e">
        <f>IF(#REF!="CONGNET",#REF!,"")</f>
        <v>#REF!</v>
      </c>
      <c r="K60" s="38"/>
      <c r="L60" s="10">
        <f t="shared" si="15"/>
      </c>
      <c r="M60" s="10">
        <f t="shared" si="16"/>
      </c>
      <c r="N60" s="105" t="e">
        <f>IF(#REF!="DOSSEVILLE",#REF!,"")</f>
        <v>#REF!</v>
      </c>
      <c r="O60" s="10"/>
      <c r="P60" s="10">
        <f t="shared" si="17"/>
      </c>
      <c r="Q60" s="51">
        <f t="shared" si="23"/>
      </c>
      <c r="R60" s="105" t="e">
        <f>IF(#REF!="GOUEDARD",#REF!,"")</f>
        <v>#REF!</v>
      </c>
      <c r="S60" s="72"/>
      <c r="T60" s="75">
        <f t="shared" si="18"/>
      </c>
      <c r="U60" s="75">
        <f t="shared" si="19"/>
      </c>
      <c r="V60" s="79" t="e">
        <f>IF(#REF!="MARAIS",#REF!,"")</f>
        <v>#REF!</v>
      </c>
      <c r="W60" s="17"/>
      <c r="X60" s="11">
        <f t="shared" si="20"/>
        <v>0</v>
      </c>
      <c r="Z60" s="11">
        <f t="shared" si="21"/>
        <v>0</v>
      </c>
      <c r="AA60" s="11">
        <f t="shared" si="22"/>
        <v>0</v>
      </c>
      <c r="AB60" s="233">
        <f>A60</f>
        <v>0</v>
      </c>
      <c r="AC60" s="21">
        <f>B60</f>
        <v>0</v>
      </c>
      <c r="AD60" s="29">
        <f t="shared" si="24"/>
        <v>0</v>
      </c>
      <c r="AE60" s="21">
        <f t="shared" si="25"/>
        <v>0</v>
      </c>
      <c r="AF60" s="63"/>
    </row>
    <row r="61" spans="1:32" s="9" customFormat="1" ht="12" customHeight="1" hidden="1">
      <c r="A61" s="260"/>
      <c r="B61" s="5"/>
      <c r="C61" s="5"/>
      <c r="D61" s="41"/>
      <c r="E61" s="5">
        <f t="shared" si="12"/>
        <v>24</v>
      </c>
      <c r="F61" s="5"/>
      <c r="G61" s="36"/>
      <c r="H61" s="13">
        <f t="shared" si="13"/>
      </c>
      <c r="I61" s="13">
        <f t="shared" si="14"/>
      </c>
      <c r="J61" s="14" t="e">
        <f>IF(#REF!="CONGNET",#REF!,"")</f>
        <v>#REF!</v>
      </c>
      <c r="K61" s="14"/>
      <c r="L61" s="13">
        <f t="shared" si="15"/>
      </c>
      <c r="M61" s="13">
        <f t="shared" si="16"/>
      </c>
      <c r="N61" s="104" t="e">
        <f>IF(#REF!="DOSSEVILLE",#REF!,"")</f>
        <v>#REF!</v>
      </c>
      <c r="O61" s="13"/>
      <c r="P61" s="13">
        <f t="shared" si="17"/>
      </c>
      <c r="Q61" s="52">
        <f t="shared" si="23"/>
      </c>
      <c r="R61" s="104" t="e">
        <f>IF(#REF!="GOUEDARD",#REF!,"")</f>
        <v>#REF!</v>
      </c>
      <c r="S61" s="73"/>
      <c r="T61" s="76">
        <f t="shared" si="18"/>
      </c>
      <c r="U61" s="76">
        <f t="shared" si="19"/>
      </c>
      <c r="V61" s="81" t="e">
        <f>IF(#REF!="MARAIS",#REF!,"")</f>
        <v>#REF!</v>
      </c>
      <c r="W61" s="20"/>
      <c r="X61" s="11">
        <f t="shared" si="20"/>
        <v>0</v>
      </c>
      <c r="Z61" s="11">
        <f t="shared" si="21"/>
        <v>0</v>
      </c>
      <c r="AA61" s="11">
        <f t="shared" si="22"/>
        <v>0</v>
      </c>
      <c r="AB61" s="234"/>
      <c r="AC61" s="22">
        <f>B61</f>
        <v>0</v>
      </c>
      <c r="AD61" s="30">
        <f t="shared" si="24"/>
        <v>0</v>
      </c>
      <c r="AE61" s="22">
        <f t="shared" si="25"/>
        <v>0</v>
      </c>
      <c r="AF61" s="62"/>
    </row>
    <row r="62" spans="1:32" s="9" customFormat="1" ht="12" customHeight="1" hidden="1">
      <c r="A62" s="259"/>
      <c r="B62" s="3"/>
      <c r="C62" s="3"/>
      <c r="D62" s="42"/>
      <c r="E62" s="3">
        <f t="shared" si="12"/>
        <v>24</v>
      </c>
      <c r="F62" s="3"/>
      <c r="G62" s="28"/>
      <c r="H62" s="10">
        <f t="shared" si="13"/>
      </c>
      <c r="I62" s="10">
        <f t="shared" si="14"/>
      </c>
      <c r="J62" s="38" t="e">
        <f>IF(#REF!="CONGNET",#REF!,"")</f>
        <v>#REF!</v>
      </c>
      <c r="K62" s="38"/>
      <c r="L62" s="10">
        <f t="shared" si="15"/>
      </c>
      <c r="M62" s="10">
        <f t="shared" si="16"/>
      </c>
      <c r="N62" s="105" t="e">
        <f>IF(#REF!="DOSSEVILLE",#REF!,"")</f>
        <v>#REF!</v>
      </c>
      <c r="O62" s="10"/>
      <c r="P62" s="10">
        <f t="shared" si="17"/>
      </c>
      <c r="Q62" s="51">
        <f t="shared" si="23"/>
      </c>
      <c r="R62" s="105" t="e">
        <f>IF(#REF!="GOUEDARD",#REF!,"")</f>
        <v>#REF!</v>
      </c>
      <c r="S62" s="72"/>
      <c r="T62" s="75">
        <f t="shared" si="18"/>
      </c>
      <c r="U62" s="75">
        <f t="shared" si="19"/>
      </c>
      <c r="V62" s="79" t="e">
        <f>IF(#REF!="MARAIS",#REF!,"")</f>
        <v>#REF!</v>
      </c>
      <c r="W62" s="17"/>
      <c r="X62" s="11">
        <f t="shared" si="20"/>
        <v>0</v>
      </c>
      <c r="Z62" s="11">
        <f t="shared" si="21"/>
        <v>0</v>
      </c>
      <c r="AA62" s="11">
        <f t="shared" si="22"/>
        <v>0</v>
      </c>
      <c r="AB62" s="233">
        <f>A62</f>
        <v>0</v>
      </c>
      <c r="AC62" s="21">
        <f>B62</f>
        <v>0</v>
      </c>
      <c r="AD62" s="29">
        <f t="shared" si="24"/>
        <v>0</v>
      </c>
      <c r="AE62" s="21">
        <f t="shared" si="25"/>
        <v>0</v>
      </c>
      <c r="AF62" s="63"/>
    </row>
    <row r="63" spans="1:32" s="9" customFormat="1" ht="12" customHeight="1" hidden="1" thickBot="1">
      <c r="A63" s="260"/>
      <c r="B63" s="5"/>
      <c r="C63" s="5"/>
      <c r="D63" s="41"/>
      <c r="E63" s="5">
        <f t="shared" si="12"/>
        <v>24</v>
      </c>
      <c r="F63" s="5"/>
      <c r="G63" s="36"/>
      <c r="H63" s="13">
        <f t="shared" si="13"/>
      </c>
      <c r="I63" s="13">
        <f t="shared" si="14"/>
      </c>
      <c r="J63" s="14" t="e">
        <f>IF(#REF!="CONGNET",#REF!,"")</f>
        <v>#REF!</v>
      </c>
      <c r="K63" s="14"/>
      <c r="L63" s="13">
        <f t="shared" si="15"/>
      </c>
      <c r="M63" s="13">
        <f t="shared" si="16"/>
      </c>
      <c r="N63" s="104" t="e">
        <f>IF(#REF!="DOSSEVILLE",#REF!,"")</f>
        <v>#REF!</v>
      </c>
      <c r="O63" s="13"/>
      <c r="P63" s="13">
        <f t="shared" si="17"/>
      </c>
      <c r="Q63" s="52">
        <f t="shared" si="23"/>
      </c>
      <c r="R63" s="104" t="e">
        <f>IF(#REF!="GOUEDARD",#REF!,"")</f>
        <v>#REF!</v>
      </c>
      <c r="S63" s="73"/>
      <c r="T63" s="76">
        <f t="shared" si="18"/>
      </c>
      <c r="U63" s="76">
        <f t="shared" si="19"/>
      </c>
      <c r="V63" s="81" t="e">
        <f>IF(#REF!="MARAIS",#REF!,"")</f>
        <v>#REF!</v>
      </c>
      <c r="W63" s="20"/>
      <c r="X63" s="11">
        <f t="shared" si="20"/>
        <v>0</v>
      </c>
      <c r="Z63" s="11">
        <f t="shared" si="21"/>
        <v>0</v>
      </c>
      <c r="AA63" s="11">
        <f t="shared" si="22"/>
        <v>0</v>
      </c>
      <c r="AB63" s="234"/>
      <c r="AC63" s="23">
        <f>B63</f>
        <v>0</v>
      </c>
      <c r="AD63" s="30">
        <f t="shared" si="24"/>
        <v>0</v>
      </c>
      <c r="AE63" s="22">
        <f t="shared" si="25"/>
        <v>0</v>
      </c>
      <c r="AF63" s="62"/>
    </row>
    <row r="64" spans="1:32" s="9" customFormat="1" ht="24.75" customHeight="1">
      <c r="A64" s="256">
        <f>A62+1</f>
        <v>1</v>
      </c>
      <c r="B64" s="3"/>
      <c r="C64" s="3"/>
      <c r="D64" s="40"/>
      <c r="E64" s="3">
        <f t="shared" si="12"/>
        <v>24</v>
      </c>
      <c r="F64" s="3">
        <v>0.0625</v>
      </c>
      <c r="G64" s="4"/>
      <c r="H64" s="10">
        <f t="shared" si="13"/>
      </c>
      <c r="I64" s="10">
        <f>IF(G64="CONGNET",F64,"")</f>
      </c>
      <c r="J64" s="38" t="e">
        <f>IF(#REF!="CONGNET",#REF!,"")</f>
        <v>#REF!</v>
      </c>
      <c r="K64" s="38"/>
      <c r="L64" s="10">
        <f t="shared" si="15"/>
      </c>
      <c r="M64" s="10">
        <f>IF(G64="DOSSEVILLE",F64,"")</f>
      </c>
      <c r="N64" s="105" t="e">
        <f>IF(#REF!="DOSSEVILLE",#REF!,"")</f>
        <v>#REF!</v>
      </c>
      <c r="O64" s="10"/>
      <c r="P64" s="10">
        <f t="shared" si="17"/>
      </c>
      <c r="Q64" s="51">
        <f>IF(G64="GOUEDARD",F64,"")</f>
      </c>
      <c r="R64" s="105" t="e">
        <f>IF(#REF!="GOUEDARD",#REF!,"")</f>
        <v>#REF!</v>
      </c>
      <c r="S64" s="72"/>
      <c r="T64" s="75">
        <f t="shared" si="18"/>
      </c>
      <c r="U64" s="75">
        <f t="shared" si="19"/>
      </c>
      <c r="V64" s="79" t="e">
        <f>IF(#REF!="MARAIS",#REF!,"")</f>
        <v>#REF!</v>
      </c>
      <c r="W64" s="17"/>
      <c r="X64" s="11">
        <f>TIMEVALUE(TEXT(E64,"h:mm"))</f>
        <v>0</v>
      </c>
      <c r="Z64" s="11">
        <f>X64</f>
        <v>0</v>
      </c>
      <c r="AA64" s="11">
        <f t="shared" si="22"/>
        <v>0</v>
      </c>
      <c r="AB64" s="233">
        <f>A58</f>
        <v>40968</v>
      </c>
      <c r="AC64" s="39">
        <v>0.4791666666666667</v>
      </c>
      <c r="AD64" s="34">
        <v>53</v>
      </c>
      <c r="AE64" s="39">
        <v>0.7916666666666666</v>
      </c>
      <c r="AF64" s="63"/>
    </row>
    <row r="65" spans="1:32" s="9" customFormat="1" ht="24.75" customHeight="1">
      <c r="A65" s="257"/>
      <c r="B65" s="5"/>
      <c r="C65" s="5"/>
      <c r="D65" s="41"/>
      <c r="E65" s="5">
        <f t="shared" si="12"/>
        <v>24</v>
      </c>
      <c r="F65" s="5">
        <v>0.125</v>
      </c>
      <c r="G65" s="6"/>
      <c r="H65" s="13">
        <f t="shared" si="13"/>
      </c>
      <c r="I65" s="13">
        <f>IF(G65="CONGNET",F65,"")</f>
      </c>
      <c r="J65" s="14" t="e">
        <f>IF(#REF!="CONGNET",#REF!,"")</f>
        <v>#REF!</v>
      </c>
      <c r="K65" s="14"/>
      <c r="L65" s="13">
        <f t="shared" si="15"/>
      </c>
      <c r="M65" s="13">
        <f>IF(G65="DOSSEVILLE",F65,"")</f>
      </c>
      <c r="N65" s="104" t="e">
        <f>IF(#REF!="DOSSEVILLE",#REF!,"")</f>
        <v>#REF!</v>
      </c>
      <c r="O65" s="13"/>
      <c r="P65" s="13">
        <f t="shared" si="17"/>
      </c>
      <c r="Q65" s="52">
        <f>IF(G65="GOUEDARD",F65,"")</f>
      </c>
      <c r="R65" s="104" t="e">
        <f>IF(#REF!="GOUEDARD",#REF!,"")</f>
        <v>#REF!</v>
      </c>
      <c r="S65" s="73"/>
      <c r="T65" s="76">
        <f t="shared" si="18"/>
      </c>
      <c r="U65" s="76">
        <f t="shared" si="19"/>
      </c>
      <c r="V65" s="81" t="e">
        <f>IF(#REF!="MARAIS",#REF!,"")</f>
        <v>#REF!</v>
      </c>
      <c r="W65" s="20"/>
      <c r="X65" s="11">
        <f>TIMEVALUE(TEXT(E65,"h:mm"))</f>
        <v>0</v>
      </c>
      <c r="Z65" s="11">
        <f>X65</f>
        <v>0</v>
      </c>
      <c r="AA65" s="11">
        <f t="shared" si="22"/>
        <v>0</v>
      </c>
      <c r="AB65" s="234"/>
      <c r="AC65" s="22">
        <v>0.9791666666666666</v>
      </c>
      <c r="AD65" s="30">
        <v>46</v>
      </c>
      <c r="AE65" s="22">
        <v>0.2916666666666667</v>
      </c>
      <c r="AF65" s="65"/>
    </row>
  </sheetData>
  <mergeCells count="66">
    <mergeCell ref="AF8:AF9"/>
    <mergeCell ref="AF48:AF49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38:AB39"/>
    <mergeCell ref="AB40:AB41"/>
    <mergeCell ref="AB46:AB47"/>
    <mergeCell ref="AB48:AB49"/>
    <mergeCell ref="AB50:AB51"/>
    <mergeCell ref="AB58:AB59"/>
    <mergeCell ref="AB62:AB63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34:A35"/>
    <mergeCell ref="A36:A37"/>
    <mergeCell ref="A38:A39"/>
    <mergeCell ref="A42:A43"/>
    <mergeCell ref="A44:A45"/>
    <mergeCell ref="A46:A47"/>
    <mergeCell ref="A48:A49"/>
    <mergeCell ref="A64:A65"/>
    <mergeCell ref="AB64:AB65"/>
    <mergeCell ref="A50:A51"/>
    <mergeCell ref="A58:A59"/>
    <mergeCell ref="A60:A61"/>
    <mergeCell ref="A62:A63"/>
    <mergeCell ref="A52:A53"/>
    <mergeCell ref="A54:A55"/>
    <mergeCell ref="A56:A57"/>
    <mergeCell ref="AB60:AB61"/>
  </mergeCells>
  <conditionalFormatting sqref="G58:G63">
    <cfRule type="cellIs" priority="1" dxfId="3" operator="equal" stopIfTrue="1">
      <formula>"ROZEE"</formula>
    </cfRule>
  </conditionalFormatting>
  <conditionalFormatting sqref="G2:G57 G64:G65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5">
      <formula1>$Y$2:$Y$6</formula1>
    </dataValidation>
    <dataValidation errorStyle="warning" type="list" allowBlank="1" showInputMessage="1" showErrorMessage="1" sqref="B2:C65">
      <formula1>#REF!</formula1>
    </dataValidation>
  </dataValidations>
  <printOptions/>
  <pageMargins left="0.1968503937007874" right="0.1968503937007874" top="0.1968503937007874" bottom="0.1968503937007874" header="0.5118110236220472" footer="0.11811023622047245"/>
  <pageSetup cellComments="asDisplayed" horizontalDpi="600" verticalDpi="600" orientation="portrait" paperSize="9" scale="8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65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1.851562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15" hidden="1" customWidth="1"/>
    <col min="8" max="8" width="8.0039062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11.140625" style="16" customWidth="1"/>
    <col min="31" max="31" width="11.140625" style="15" customWidth="1"/>
    <col min="32" max="32" width="70.7109375" style="1" customWidth="1"/>
  </cols>
  <sheetData>
    <row r="1" spans="1:32" s="2" customFormat="1" ht="26.25" thickBot="1">
      <c r="A1" s="25">
        <v>40969</v>
      </c>
      <c r="B1" s="26" t="s">
        <v>0</v>
      </c>
      <c r="C1" s="27" t="s">
        <v>1</v>
      </c>
      <c r="D1" s="27" t="s">
        <v>2</v>
      </c>
      <c r="E1" s="27" t="s">
        <v>3</v>
      </c>
      <c r="F1" s="138" t="s">
        <v>15</v>
      </c>
      <c r="G1" s="141" t="s">
        <v>11</v>
      </c>
      <c r="H1" s="26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v>40969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40969</v>
      </c>
      <c r="B2" s="3"/>
      <c r="C2" s="3"/>
      <c r="D2" s="40"/>
      <c r="E2" s="3">
        <f aca="true" t="shared" si="0" ref="E2:E33">IF($C2&gt;$B2,($C2-$B2),(($C2+24)-$B2))</f>
        <v>24</v>
      </c>
      <c r="F2" s="3">
        <v>0.041666666666666664</v>
      </c>
      <c r="G2" s="45"/>
      <c r="H2" s="10">
        <f aca="true" t="shared" si="1" ref="H2:H63">IF($G2="CONGNET",$X2,"")</f>
      </c>
      <c r="I2" s="7">
        <f aca="true" t="shared" si="2" ref="I2:I63">IF(G2="CONGNET",F2,"")</f>
      </c>
      <c r="J2" s="8" t="e">
        <f>IF(#REF!="CONGNET",#REF!,"")</f>
        <v>#REF!</v>
      </c>
      <c r="K2" s="8"/>
      <c r="L2" s="10">
        <f aca="true" t="shared" si="3" ref="L2:L33">IF($G2="DOSSEVILLE",$X2,"")</f>
      </c>
      <c r="M2" s="10">
        <f aca="true" t="shared" si="4" ref="M2:M33">IF(G2="DOSSEVILLE",F2,"")</f>
      </c>
      <c r="N2" s="8" t="e">
        <f>IF(#REF!="DOSSEVILLE",#REF!,"")</f>
        <v>#REF!</v>
      </c>
      <c r="O2" s="10"/>
      <c r="P2" s="10">
        <f aca="true" t="shared" si="5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 aca="true" t="shared" si="6" ref="T2:T33">IF($G2="MARAIS",$X2,"")</f>
      </c>
      <c r="U2" s="7">
        <f aca="true" t="shared" si="7" ref="U2:U33">IF($G2="MARAIS",$F2,"")</f>
      </c>
      <c r="V2" s="79" t="e">
        <f>IF(#REF!="MARAIS",#REF!,"")</f>
        <v>#REF!</v>
      </c>
      <c r="W2" s="17"/>
      <c r="X2" s="11">
        <f aca="true" t="shared" si="8" ref="X2:X33">TIMEVALUE(TEXT(E2,"h:mm"))</f>
        <v>0</v>
      </c>
      <c r="Y2" s="12" t="s">
        <v>4</v>
      </c>
      <c r="Z2" s="11">
        <f aca="true" t="shared" si="9" ref="Z2:Z33">X2</f>
        <v>0</v>
      </c>
      <c r="AA2" s="11">
        <f aca="true" t="shared" si="10" ref="AA2:AA33">Z2</f>
        <v>0</v>
      </c>
      <c r="AB2" s="268">
        <f>A2</f>
        <v>40969</v>
      </c>
      <c r="AC2" s="18" t="s">
        <v>21</v>
      </c>
      <c r="AD2" s="31" t="s">
        <v>21</v>
      </c>
      <c r="AE2" s="18" t="s">
        <v>21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>
        <v>0.16666666666666666</v>
      </c>
      <c r="G3" s="6"/>
      <c r="H3" s="13">
        <f t="shared" si="1"/>
      </c>
      <c r="I3" s="13">
        <f t="shared" si="2"/>
      </c>
      <c r="J3" s="14" t="e">
        <f>IF(#REF!="CONGNET",#REF!,"")</f>
        <v>#REF!</v>
      </c>
      <c r="K3" s="14"/>
      <c r="L3" s="13">
        <f t="shared" si="3"/>
      </c>
      <c r="M3" s="13">
        <f t="shared" si="4"/>
      </c>
      <c r="N3" s="104" t="e">
        <f>IF(#REF!="DOSSEVILLE",#REF!,"")</f>
        <v>#REF!</v>
      </c>
      <c r="O3" s="13"/>
      <c r="P3" s="13">
        <f t="shared" si="5"/>
      </c>
      <c r="Q3" s="52">
        <f aca="true" t="shared" si="11" ref="Q3:Q34">IF(G3="GOUEDARD",F3,"")</f>
      </c>
      <c r="R3" s="104" t="e">
        <f>IF(#REF!="GOUEDARD",#REF!,"")</f>
        <v>#REF!</v>
      </c>
      <c r="S3" s="73"/>
      <c r="T3" s="77">
        <f t="shared" si="6"/>
      </c>
      <c r="U3" s="77">
        <f t="shared" si="7"/>
      </c>
      <c r="V3" s="80" t="e">
        <f>IF(#REF!="MARAIS",#REF!,"")</f>
        <v>#REF!</v>
      </c>
      <c r="W3" s="69"/>
      <c r="X3" s="11">
        <f t="shared" si="8"/>
        <v>0</v>
      </c>
      <c r="Y3" s="9" t="s">
        <v>5</v>
      </c>
      <c r="Z3" s="11">
        <f t="shared" si="9"/>
        <v>0</v>
      </c>
      <c r="AA3" s="11">
        <f t="shared" si="10"/>
        <v>0</v>
      </c>
      <c r="AB3" s="236"/>
      <c r="AC3" s="22">
        <v>0.5</v>
      </c>
      <c r="AD3" s="32">
        <v>35</v>
      </c>
      <c r="AE3" s="22">
        <v>0.8333333333333334</v>
      </c>
      <c r="AF3" s="174" t="s">
        <v>25</v>
      </c>
    </row>
    <row r="4" spans="1:32" s="9" customFormat="1" ht="24.75" customHeight="1">
      <c r="A4" s="254">
        <f>A2+1</f>
        <v>40970</v>
      </c>
      <c r="B4" s="3"/>
      <c r="C4" s="3"/>
      <c r="D4" s="42"/>
      <c r="E4" s="3">
        <f t="shared" si="0"/>
        <v>24</v>
      </c>
      <c r="F4" s="3">
        <v>0</v>
      </c>
      <c r="G4" s="4"/>
      <c r="H4" s="10">
        <f t="shared" si="1"/>
      </c>
      <c r="I4" s="10">
        <f t="shared" si="2"/>
      </c>
      <c r="J4" s="38" t="e">
        <f>IF(#REF!="CONGNET",#REF!,"")</f>
        <v>#REF!</v>
      </c>
      <c r="K4" s="38"/>
      <c r="L4" s="10">
        <f t="shared" si="3"/>
      </c>
      <c r="M4" s="10">
        <f t="shared" si="4"/>
      </c>
      <c r="N4" s="105" t="e">
        <f>IF(#REF!="DOSSEVILLE",#REF!,"")</f>
        <v>#REF!</v>
      </c>
      <c r="O4" s="10"/>
      <c r="P4" s="10">
        <f t="shared" si="5"/>
      </c>
      <c r="Q4" s="51">
        <f t="shared" si="11"/>
      </c>
      <c r="R4" s="105" t="e">
        <f>IF(#REF!="GOUEDARD",#REF!,"")</f>
        <v>#REF!</v>
      </c>
      <c r="S4" s="72"/>
      <c r="T4" s="75">
        <f t="shared" si="6"/>
      </c>
      <c r="U4" s="75">
        <f t="shared" si="7"/>
      </c>
      <c r="V4" s="79" t="e">
        <f>IF(#REF!="MARAIS",#REF!,"")</f>
        <v>#REF!</v>
      </c>
      <c r="W4" s="17"/>
      <c r="X4" s="11">
        <f t="shared" si="8"/>
        <v>0</v>
      </c>
      <c r="Y4" s="9" t="s">
        <v>6</v>
      </c>
      <c r="Z4" s="11">
        <f t="shared" si="9"/>
        <v>0</v>
      </c>
      <c r="AA4" s="11">
        <f t="shared" si="10"/>
        <v>0</v>
      </c>
      <c r="AB4" s="235">
        <f>A4</f>
        <v>40970</v>
      </c>
      <c r="AC4" s="21">
        <v>0.020833333333333332</v>
      </c>
      <c r="AD4" s="29">
        <v>31</v>
      </c>
      <c r="AE4" s="21">
        <v>0.3541666666666667</v>
      </c>
      <c r="AF4" s="175" t="s">
        <v>26</v>
      </c>
    </row>
    <row r="5" spans="1:32" s="9" customFormat="1" ht="24.75" customHeight="1">
      <c r="A5" s="255"/>
      <c r="B5" s="5"/>
      <c r="C5" s="5"/>
      <c r="D5" s="41"/>
      <c r="E5" s="5">
        <f t="shared" si="0"/>
        <v>24</v>
      </c>
      <c r="F5" s="5">
        <v>0.1875</v>
      </c>
      <c r="G5" s="6"/>
      <c r="H5" s="13">
        <f t="shared" si="1"/>
      </c>
      <c r="I5" s="13">
        <f t="shared" si="2"/>
      </c>
      <c r="J5" s="14" t="e">
        <f>IF(#REF!="CONGNET",#REF!,"")</f>
        <v>#REF!</v>
      </c>
      <c r="K5" s="14"/>
      <c r="L5" s="13">
        <f t="shared" si="3"/>
      </c>
      <c r="M5" s="13">
        <f t="shared" si="4"/>
      </c>
      <c r="N5" s="104" t="e">
        <f>IF(#REF!="DOSSEVILLE",#REF!,"")</f>
        <v>#REF!</v>
      </c>
      <c r="O5" s="13"/>
      <c r="P5" s="13">
        <f t="shared" si="5"/>
      </c>
      <c r="Q5" s="52">
        <f t="shared" si="11"/>
      </c>
      <c r="R5" s="104" t="e">
        <f>IF(#REF!="GOUEDARD",#REF!,"")</f>
        <v>#REF!</v>
      </c>
      <c r="S5" s="73"/>
      <c r="T5" s="76">
        <f t="shared" si="6"/>
      </c>
      <c r="U5" s="76">
        <f t="shared" si="7"/>
      </c>
      <c r="V5" s="81" t="e">
        <f>IF(#REF!="MARAIS",#REF!,"")</f>
        <v>#REF!</v>
      </c>
      <c r="W5" s="20"/>
      <c r="X5" s="11">
        <f t="shared" si="8"/>
        <v>0</v>
      </c>
      <c r="Y5" s="9" t="s">
        <v>17</v>
      </c>
      <c r="Z5" s="11">
        <f t="shared" si="9"/>
        <v>0</v>
      </c>
      <c r="AA5" s="11">
        <f t="shared" si="10"/>
        <v>0</v>
      </c>
      <c r="AB5" s="236"/>
      <c r="AC5" s="22">
        <v>0.5416666666666666</v>
      </c>
      <c r="AD5" s="30">
        <v>29</v>
      </c>
      <c r="AE5" s="22">
        <v>0.9166666666666666</v>
      </c>
      <c r="AF5" s="174" t="s">
        <v>27</v>
      </c>
    </row>
    <row r="6" spans="1:32" s="9" customFormat="1" ht="24.75" customHeight="1">
      <c r="A6" s="254">
        <f>A4+1</f>
        <v>40971</v>
      </c>
      <c r="B6" s="3"/>
      <c r="C6" s="3"/>
      <c r="D6" s="42"/>
      <c r="E6" s="3">
        <f t="shared" si="0"/>
        <v>24</v>
      </c>
      <c r="F6" s="3">
        <v>0</v>
      </c>
      <c r="G6" s="4"/>
      <c r="H6" s="10">
        <f t="shared" si="1"/>
      </c>
      <c r="I6" s="10">
        <f t="shared" si="2"/>
      </c>
      <c r="J6" s="38" t="e">
        <f>IF(#REF!="CONGNET",#REF!,"")</f>
        <v>#REF!</v>
      </c>
      <c r="K6" s="38"/>
      <c r="L6" s="10">
        <f t="shared" si="3"/>
      </c>
      <c r="M6" s="10">
        <f t="shared" si="4"/>
      </c>
      <c r="N6" s="105" t="e">
        <f>IF(#REF!="DOSSEVILLE",#REF!,"")</f>
        <v>#REF!</v>
      </c>
      <c r="O6" s="10"/>
      <c r="P6" s="10">
        <f t="shared" si="5"/>
      </c>
      <c r="Q6" s="51">
        <f t="shared" si="11"/>
      </c>
      <c r="R6" s="105" t="e">
        <f>IF(#REF!="GOUEDARD",#REF!,"")</f>
        <v>#REF!</v>
      </c>
      <c r="S6" s="72"/>
      <c r="T6" s="75">
        <f t="shared" si="6"/>
      </c>
      <c r="U6" s="75">
        <f t="shared" si="7"/>
      </c>
      <c r="V6" s="79" t="e">
        <f>IF(#REF!="MARAIS",#REF!,"")</f>
        <v>#REF!</v>
      </c>
      <c r="W6" s="17"/>
      <c r="X6" s="11">
        <f t="shared" si="8"/>
        <v>0</v>
      </c>
      <c r="Z6" s="11">
        <f t="shared" si="9"/>
        <v>0</v>
      </c>
      <c r="AA6" s="11">
        <f t="shared" si="10"/>
        <v>0</v>
      </c>
      <c r="AB6" s="235">
        <f>A6</f>
        <v>40971</v>
      </c>
      <c r="AC6" s="21">
        <v>0.08333333333333333</v>
      </c>
      <c r="AD6" s="29">
        <v>30</v>
      </c>
      <c r="AE6" s="21">
        <v>0.4166666666666667</v>
      </c>
      <c r="AF6" s="176" t="s">
        <v>28</v>
      </c>
    </row>
    <row r="7" spans="1:32" s="9" customFormat="1" ht="24.75" customHeight="1">
      <c r="A7" s="255"/>
      <c r="B7" s="5"/>
      <c r="C7" s="5"/>
      <c r="D7" s="41"/>
      <c r="E7" s="5">
        <f t="shared" si="0"/>
        <v>24</v>
      </c>
      <c r="F7" s="5">
        <v>0.20833333333333334</v>
      </c>
      <c r="G7" s="6"/>
      <c r="H7" s="13">
        <f t="shared" si="1"/>
      </c>
      <c r="I7" s="13">
        <f t="shared" si="2"/>
      </c>
      <c r="J7" s="14" t="e">
        <f>IF(#REF!="CONGNET",#REF!,"")</f>
        <v>#REF!</v>
      </c>
      <c r="K7" s="14"/>
      <c r="L7" s="13">
        <f t="shared" si="3"/>
      </c>
      <c r="M7" s="13">
        <f t="shared" si="4"/>
      </c>
      <c r="N7" s="104" t="e">
        <f>IF(#REF!="DOSSEVILLE",#REF!,"")</f>
        <v>#REF!</v>
      </c>
      <c r="O7" s="13"/>
      <c r="P7" s="13">
        <f t="shared" si="5"/>
      </c>
      <c r="Q7" s="52">
        <f t="shared" si="11"/>
      </c>
      <c r="R7" s="104" t="e">
        <f>IF(#REF!="GOUEDARD",#REF!,"")</f>
        <v>#REF!</v>
      </c>
      <c r="S7" s="73"/>
      <c r="T7" s="76">
        <f t="shared" si="6"/>
      </c>
      <c r="U7" s="76">
        <f t="shared" si="7"/>
      </c>
      <c r="V7" s="81" t="e">
        <f>IF(#REF!="MARAIS",#REF!,"")</f>
        <v>#REF!</v>
      </c>
      <c r="W7" s="20"/>
      <c r="X7" s="11">
        <f t="shared" si="8"/>
        <v>0</v>
      </c>
      <c r="Z7" s="11">
        <f t="shared" si="9"/>
        <v>0</v>
      </c>
      <c r="AA7" s="11">
        <f t="shared" si="10"/>
        <v>0</v>
      </c>
      <c r="AB7" s="236"/>
      <c r="AC7" s="22">
        <v>0.625</v>
      </c>
      <c r="AD7" s="30">
        <v>33</v>
      </c>
      <c r="AE7" s="22">
        <v>0.9583333333333334</v>
      </c>
      <c r="AF7" s="60"/>
    </row>
    <row r="8" spans="1:32" s="9" customFormat="1" ht="24.75" customHeight="1">
      <c r="A8" s="252">
        <f>A6+1</f>
        <v>40972</v>
      </c>
      <c r="B8" s="3"/>
      <c r="C8" s="3"/>
      <c r="D8" s="42"/>
      <c r="E8" s="3">
        <f t="shared" si="0"/>
        <v>24</v>
      </c>
      <c r="F8" s="3">
        <v>0</v>
      </c>
      <c r="G8" s="4"/>
      <c r="H8" s="10">
        <f t="shared" si="1"/>
      </c>
      <c r="I8" s="10">
        <f t="shared" si="2"/>
      </c>
      <c r="J8" s="38" t="e">
        <f>IF(#REF!="CONGNET",#REF!,"")</f>
        <v>#REF!</v>
      </c>
      <c r="K8" s="38"/>
      <c r="L8" s="10">
        <f t="shared" si="3"/>
      </c>
      <c r="M8" s="10">
        <f t="shared" si="4"/>
      </c>
      <c r="N8" s="105" t="e">
        <f>IF(#REF!="DOSSEVILLE",#REF!,"")</f>
        <v>#REF!</v>
      </c>
      <c r="O8" s="10"/>
      <c r="P8" s="10">
        <f t="shared" si="5"/>
      </c>
      <c r="Q8" s="51">
        <f t="shared" si="11"/>
      </c>
      <c r="R8" s="105" t="e">
        <f>IF(#REF!="GOUEDARD",#REF!,"")</f>
        <v>#REF!</v>
      </c>
      <c r="S8" s="72"/>
      <c r="T8" s="75">
        <f t="shared" si="6"/>
      </c>
      <c r="U8" s="75">
        <f t="shared" si="7"/>
      </c>
      <c r="V8" s="79" t="e">
        <f>IF(#REF!="MARAIS",#REF!,"")</f>
        <v>#REF!</v>
      </c>
      <c r="W8" s="17"/>
      <c r="X8" s="11">
        <f t="shared" si="8"/>
        <v>0</v>
      </c>
      <c r="Z8" s="11">
        <f t="shared" si="9"/>
        <v>0</v>
      </c>
      <c r="AA8" s="11">
        <f t="shared" si="10"/>
        <v>0</v>
      </c>
      <c r="AB8" s="237">
        <f>A8</f>
        <v>40972</v>
      </c>
      <c r="AC8" s="21">
        <v>0.16666666666666666</v>
      </c>
      <c r="AD8" s="29">
        <v>39</v>
      </c>
      <c r="AE8" s="21">
        <v>0.4791666666666667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0.22916666666666666</v>
      </c>
      <c r="G9" s="6"/>
      <c r="H9" s="13">
        <f t="shared" si="1"/>
      </c>
      <c r="I9" s="13">
        <f t="shared" si="2"/>
      </c>
      <c r="J9" s="14" t="e">
        <f>IF(#REF!="CONGNET",#REF!,"")</f>
        <v>#REF!</v>
      </c>
      <c r="K9" s="14"/>
      <c r="L9" s="13">
        <f t="shared" si="3"/>
      </c>
      <c r="M9" s="13">
        <f t="shared" si="4"/>
      </c>
      <c r="N9" s="104" t="e">
        <f>IF(#REF!="DOSSEVILLE",#REF!,"")</f>
        <v>#REF!</v>
      </c>
      <c r="O9" s="13"/>
      <c r="P9" s="13">
        <f t="shared" si="5"/>
      </c>
      <c r="Q9" s="52">
        <f t="shared" si="11"/>
      </c>
      <c r="R9" s="104" t="e">
        <f>IF(#REF!="GOUEDARD",#REF!,"")</f>
        <v>#REF!</v>
      </c>
      <c r="S9" s="73"/>
      <c r="T9" s="76">
        <f t="shared" si="6"/>
      </c>
      <c r="U9" s="76">
        <f t="shared" si="7"/>
      </c>
      <c r="V9" s="81" t="e">
        <f>IF(#REF!="MARAIS",#REF!,"")</f>
        <v>#REF!</v>
      </c>
      <c r="W9" s="20"/>
      <c r="X9" s="11">
        <f t="shared" si="8"/>
        <v>0</v>
      </c>
      <c r="Z9" s="11">
        <f t="shared" si="9"/>
        <v>0</v>
      </c>
      <c r="AA9" s="11">
        <f t="shared" si="10"/>
        <v>0</v>
      </c>
      <c r="AB9" s="232"/>
      <c r="AC9" s="22">
        <v>0.6875</v>
      </c>
      <c r="AD9" s="30">
        <v>46</v>
      </c>
      <c r="AE9" s="22">
        <v>0.020833333333333332</v>
      </c>
      <c r="AF9" s="230"/>
    </row>
    <row r="10" spans="1:32" s="9" customFormat="1" ht="24.75" customHeight="1">
      <c r="A10" s="254">
        <f>A8+1</f>
        <v>40973</v>
      </c>
      <c r="B10" s="3"/>
      <c r="C10" s="3"/>
      <c r="D10" s="42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2"/>
      </c>
      <c r="J10" s="38" t="e">
        <f>IF(#REF!="CONGNET",#REF!,"")</f>
        <v>#REF!</v>
      </c>
      <c r="K10" s="38"/>
      <c r="L10" s="10">
        <f t="shared" si="3"/>
      </c>
      <c r="M10" s="10">
        <f t="shared" si="4"/>
      </c>
      <c r="N10" s="105" t="e">
        <f>IF(#REF!="DOSSEVILLE",#REF!,"")</f>
        <v>#REF!</v>
      </c>
      <c r="O10" s="10"/>
      <c r="P10" s="10">
        <f t="shared" si="5"/>
      </c>
      <c r="Q10" s="51">
        <f t="shared" si="11"/>
      </c>
      <c r="R10" s="105" t="e">
        <f>IF(#REF!="GOUEDARD",#REF!,"")</f>
        <v>#REF!</v>
      </c>
      <c r="S10" s="72"/>
      <c r="T10" s="75">
        <f t="shared" si="6"/>
      </c>
      <c r="U10" s="75">
        <f t="shared" si="7"/>
      </c>
      <c r="V10" s="79" t="e">
        <f>IF(#REF!="MARAIS",#REF!,"")</f>
        <v>#REF!</v>
      </c>
      <c r="W10" s="17"/>
      <c r="X10" s="11">
        <f t="shared" si="8"/>
        <v>0</v>
      </c>
      <c r="Z10" s="11">
        <f t="shared" si="9"/>
        <v>0</v>
      </c>
      <c r="AA10" s="11">
        <f t="shared" si="10"/>
        <v>0</v>
      </c>
      <c r="AB10" s="235">
        <f>A10</f>
        <v>40973</v>
      </c>
      <c r="AC10" s="21">
        <v>0.20833333333333334</v>
      </c>
      <c r="AD10" s="29">
        <v>54</v>
      </c>
      <c r="AE10" s="21">
        <v>0.5208333333333334</v>
      </c>
      <c r="AF10" s="59"/>
    </row>
    <row r="11" spans="1:32" s="9" customFormat="1" ht="24.75" customHeight="1">
      <c r="A11" s="255"/>
      <c r="B11" s="5"/>
      <c r="C11" s="5"/>
      <c r="D11" s="41"/>
      <c r="E11" s="5">
        <f t="shared" si="0"/>
        <v>24</v>
      </c>
      <c r="F11" s="5">
        <v>0.2708333333333333</v>
      </c>
      <c r="G11" s="6"/>
      <c r="H11" s="13">
        <f t="shared" si="1"/>
      </c>
      <c r="I11" s="13">
        <f t="shared" si="2"/>
      </c>
      <c r="J11" s="14" t="e">
        <f>IF(#REF!="CONGNET",#REF!,"")</f>
        <v>#REF!</v>
      </c>
      <c r="K11" s="14"/>
      <c r="L11" s="13">
        <f t="shared" si="3"/>
      </c>
      <c r="M11" s="13">
        <f t="shared" si="4"/>
      </c>
      <c r="N11" s="104" t="e">
        <f>IF(#REF!="DOSSEVILLE",#REF!,"")</f>
        <v>#REF!</v>
      </c>
      <c r="O11" s="13"/>
      <c r="P11" s="13">
        <f t="shared" si="5"/>
      </c>
      <c r="Q11" s="52">
        <f t="shared" si="11"/>
      </c>
      <c r="R11" s="104" t="e">
        <f>IF(#REF!="GOUEDARD",#REF!,"")</f>
        <v>#REF!</v>
      </c>
      <c r="S11" s="73"/>
      <c r="T11" s="76">
        <f t="shared" si="6"/>
      </c>
      <c r="U11" s="76">
        <f t="shared" si="7"/>
      </c>
      <c r="V11" s="81" t="e">
        <f>IF(#REF!="MARAIS",#REF!,"")</f>
        <v>#REF!</v>
      </c>
      <c r="W11" s="20"/>
      <c r="X11" s="11">
        <f t="shared" si="8"/>
        <v>0</v>
      </c>
      <c r="Z11" s="11">
        <f t="shared" si="9"/>
        <v>0</v>
      </c>
      <c r="AA11" s="11">
        <f t="shared" si="10"/>
        <v>0</v>
      </c>
      <c r="AB11" s="236"/>
      <c r="AC11" s="22">
        <v>0.7291666666666666</v>
      </c>
      <c r="AD11" s="30">
        <v>62</v>
      </c>
      <c r="AE11" s="22">
        <v>0.041666666666666664</v>
      </c>
      <c r="AF11" s="58"/>
    </row>
    <row r="12" spans="1:32" s="9" customFormat="1" ht="24.75" customHeight="1">
      <c r="A12" s="250">
        <f>A10+1</f>
        <v>40974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2"/>
      </c>
      <c r="J12" s="38" t="e">
        <f>IF(#REF!="CONGNET",#REF!,"")</f>
        <v>#REF!</v>
      </c>
      <c r="K12" s="38"/>
      <c r="L12" s="10">
        <f t="shared" si="3"/>
      </c>
      <c r="M12" s="10">
        <f t="shared" si="4"/>
      </c>
      <c r="N12" s="105" t="e">
        <f>IF(#REF!="DOSSEVILLE",#REF!,"")</f>
        <v>#REF!</v>
      </c>
      <c r="O12" s="10"/>
      <c r="P12" s="10">
        <f t="shared" si="5"/>
      </c>
      <c r="Q12" s="51">
        <f t="shared" si="11"/>
      </c>
      <c r="R12" s="105" t="e">
        <f>IF(#REF!="GOUEDARD",#REF!,"")</f>
        <v>#REF!</v>
      </c>
      <c r="S12" s="72"/>
      <c r="T12" s="75">
        <f t="shared" si="6"/>
      </c>
      <c r="U12" s="75">
        <f t="shared" si="7"/>
      </c>
      <c r="V12" s="79" t="e">
        <f>IF(#REF!="MARAIS",#REF!,"")</f>
        <v>#REF!</v>
      </c>
      <c r="W12" s="17"/>
      <c r="X12" s="11">
        <f t="shared" si="8"/>
        <v>0</v>
      </c>
      <c r="Z12" s="11">
        <f t="shared" si="9"/>
        <v>0</v>
      </c>
      <c r="AA12" s="11">
        <f t="shared" si="10"/>
        <v>0</v>
      </c>
      <c r="AB12" s="248">
        <f>A12</f>
        <v>40974</v>
      </c>
      <c r="AC12" s="21">
        <v>0.22916666666666666</v>
      </c>
      <c r="AD12" s="29">
        <v>70</v>
      </c>
      <c r="AE12" s="21">
        <v>0.5416666666666666</v>
      </c>
      <c r="AF12" s="61"/>
    </row>
    <row r="13" spans="1:32" s="9" customFormat="1" ht="24.75" customHeight="1">
      <c r="A13" s="251"/>
      <c r="B13" s="5"/>
      <c r="C13" s="5"/>
      <c r="D13" s="41"/>
      <c r="E13" s="5">
        <f t="shared" si="0"/>
        <v>24</v>
      </c>
      <c r="F13" s="5">
        <v>0.2708333333333333</v>
      </c>
      <c r="G13" s="6"/>
      <c r="H13" s="13">
        <f t="shared" si="1"/>
      </c>
      <c r="I13" s="13">
        <f t="shared" si="2"/>
      </c>
      <c r="J13" s="14" t="e">
        <f>IF(#REF!="CONGNET",#REF!,"")</f>
        <v>#REF!</v>
      </c>
      <c r="K13" s="14"/>
      <c r="L13" s="13">
        <f t="shared" si="3"/>
      </c>
      <c r="M13" s="13">
        <f t="shared" si="4"/>
      </c>
      <c r="N13" s="104" t="e">
        <f>IF(#REF!="DOSSEVILLE",#REF!,"")</f>
        <v>#REF!</v>
      </c>
      <c r="O13" s="13"/>
      <c r="P13" s="13">
        <f t="shared" si="5"/>
      </c>
      <c r="Q13" s="52">
        <f t="shared" si="11"/>
      </c>
      <c r="R13" s="104" t="e">
        <f>IF(#REF!="GOUEDARD",#REF!,"")</f>
        <v>#REF!</v>
      </c>
      <c r="S13" s="73"/>
      <c r="T13" s="76">
        <f t="shared" si="6"/>
      </c>
      <c r="U13" s="76">
        <f t="shared" si="7"/>
      </c>
      <c r="V13" s="81" t="e">
        <f>IF(#REF!="MARAIS",#REF!,"")</f>
        <v>#REF!</v>
      </c>
      <c r="W13" s="20"/>
      <c r="X13" s="11">
        <f t="shared" si="8"/>
        <v>0</v>
      </c>
      <c r="Z13" s="11">
        <f t="shared" si="9"/>
        <v>0</v>
      </c>
      <c r="AA13" s="11">
        <f t="shared" si="10"/>
        <v>0</v>
      </c>
      <c r="AB13" s="263"/>
      <c r="AC13" s="22">
        <v>0.75</v>
      </c>
      <c r="AD13" s="30">
        <v>79</v>
      </c>
      <c r="AE13" s="22">
        <v>0.08333333333333333</v>
      </c>
      <c r="AF13" s="82"/>
    </row>
    <row r="14" spans="1:32" s="9" customFormat="1" ht="24.75" customHeight="1">
      <c r="A14" s="252">
        <f>A12+1</f>
        <v>40975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>
        <f t="shared" si="2"/>
      </c>
      <c r="J14" s="38" t="e">
        <f>IF(#REF!="CONGNET",#REF!,"")</f>
        <v>#REF!</v>
      </c>
      <c r="K14" s="38"/>
      <c r="L14" s="10">
        <f t="shared" si="3"/>
      </c>
      <c r="M14" s="10">
        <f t="shared" si="4"/>
      </c>
      <c r="N14" s="105" t="e">
        <f>IF(#REF!="DOSSEVILLE",#REF!,"")</f>
        <v>#REF!</v>
      </c>
      <c r="O14" s="10"/>
      <c r="P14" s="10">
        <f t="shared" si="5"/>
      </c>
      <c r="Q14" s="51">
        <f t="shared" si="11"/>
      </c>
      <c r="R14" s="105" t="e">
        <f>IF(#REF!="GOUEDARD",#REF!,"")</f>
        <v>#REF!</v>
      </c>
      <c r="S14" s="72"/>
      <c r="T14" s="75">
        <f t="shared" si="6"/>
      </c>
      <c r="U14" s="75">
        <f t="shared" si="7"/>
      </c>
      <c r="V14" s="79" t="e">
        <f>IF(#REF!="MARAIS",#REF!,"")</f>
        <v>#REF!</v>
      </c>
      <c r="W14" s="17"/>
      <c r="X14" s="11">
        <f t="shared" si="8"/>
        <v>0</v>
      </c>
      <c r="Z14" s="11">
        <f t="shared" si="9"/>
        <v>0</v>
      </c>
      <c r="AA14" s="11">
        <f t="shared" si="10"/>
        <v>0</v>
      </c>
      <c r="AB14" s="233">
        <f>A14</f>
        <v>40975</v>
      </c>
      <c r="AC14" s="21">
        <v>0.2708333333333333</v>
      </c>
      <c r="AD14" s="29">
        <v>86</v>
      </c>
      <c r="AE14" s="21">
        <v>0.5833333333333334</v>
      </c>
      <c r="AF14" s="59"/>
    </row>
    <row r="15" spans="1:32" s="9" customFormat="1" ht="24.75" customHeight="1">
      <c r="A15" s="253"/>
      <c r="B15" s="5"/>
      <c r="C15" s="5"/>
      <c r="D15" s="41"/>
      <c r="E15" s="3">
        <f t="shared" si="0"/>
        <v>24</v>
      </c>
      <c r="F15" s="5">
        <v>0.2916666666666667</v>
      </c>
      <c r="G15" s="6"/>
      <c r="H15" s="13">
        <f t="shared" si="1"/>
      </c>
      <c r="I15" s="13">
        <f t="shared" si="2"/>
      </c>
      <c r="J15" s="14" t="e">
        <f>IF(#REF!="CONGNET",#REF!,"")</f>
        <v>#REF!</v>
      </c>
      <c r="K15" s="14"/>
      <c r="L15" s="13">
        <f t="shared" si="3"/>
      </c>
      <c r="M15" s="13">
        <f t="shared" si="4"/>
      </c>
      <c r="N15" s="104" t="e">
        <f>IF(#REF!="DOSSEVILLE",#REF!,"")</f>
        <v>#REF!</v>
      </c>
      <c r="O15" s="13"/>
      <c r="P15" s="13">
        <f t="shared" si="5"/>
      </c>
      <c r="Q15" s="52">
        <f t="shared" si="11"/>
      </c>
      <c r="R15" s="104" t="e">
        <f>IF(#REF!="GOUEDARD",#REF!,"")</f>
        <v>#REF!</v>
      </c>
      <c r="S15" s="73"/>
      <c r="T15" s="76">
        <f t="shared" si="6"/>
      </c>
      <c r="U15" s="76">
        <f t="shared" si="7"/>
      </c>
      <c r="V15" s="81" t="e">
        <f>IF(#REF!="MARAIS",#REF!,"")</f>
        <v>#REF!</v>
      </c>
      <c r="W15" s="20"/>
      <c r="X15" s="11">
        <f t="shared" si="8"/>
        <v>0</v>
      </c>
      <c r="Z15" s="11">
        <f t="shared" si="9"/>
        <v>0</v>
      </c>
      <c r="AA15" s="11">
        <f t="shared" si="10"/>
        <v>0</v>
      </c>
      <c r="AB15" s="234"/>
      <c r="AC15" s="22">
        <v>0.7916666666666666</v>
      </c>
      <c r="AD15" s="30">
        <v>93</v>
      </c>
      <c r="AE15" s="22">
        <v>0.08333333333333333</v>
      </c>
      <c r="AF15" s="58"/>
    </row>
    <row r="16" spans="1:32" s="9" customFormat="1" ht="24.75" customHeight="1">
      <c r="A16" s="254">
        <f>A14+1</f>
        <v>40976</v>
      </c>
      <c r="B16" s="3"/>
      <c r="C16" s="3"/>
      <c r="D16" s="42"/>
      <c r="E16" s="3">
        <f t="shared" si="0"/>
        <v>24</v>
      </c>
      <c r="F16" s="3">
        <v>0</v>
      </c>
      <c r="G16" s="4"/>
      <c r="H16" s="10">
        <f t="shared" si="1"/>
      </c>
      <c r="I16" s="10">
        <f t="shared" si="2"/>
      </c>
      <c r="J16" s="38" t="e">
        <f>IF(#REF!="CONGNET",#REF!,"")</f>
        <v>#REF!</v>
      </c>
      <c r="K16" s="38"/>
      <c r="L16" s="10">
        <f t="shared" si="3"/>
      </c>
      <c r="M16" s="10">
        <f t="shared" si="4"/>
      </c>
      <c r="N16" s="105" t="e">
        <f>IF(#REF!="DOSSEVILLE",#REF!,"")</f>
        <v>#REF!</v>
      </c>
      <c r="O16" s="10"/>
      <c r="P16" s="10">
        <f t="shared" si="5"/>
      </c>
      <c r="Q16" s="51">
        <f t="shared" si="11"/>
      </c>
      <c r="R16" s="105" t="e">
        <f>IF(#REF!="GOUEDARD",#REF!,"")</f>
        <v>#REF!</v>
      </c>
      <c r="S16" s="72"/>
      <c r="T16" s="75">
        <f t="shared" si="6"/>
      </c>
      <c r="U16" s="75">
        <f t="shared" si="7"/>
      </c>
      <c r="V16" s="79" t="e">
        <f>IF(#REF!="MARAIS",#REF!,"")</f>
        <v>#REF!</v>
      </c>
      <c r="W16" s="17"/>
      <c r="X16" s="11">
        <f t="shared" si="8"/>
        <v>0</v>
      </c>
      <c r="Z16" s="11">
        <f t="shared" si="9"/>
        <v>0</v>
      </c>
      <c r="AA16" s="11">
        <f t="shared" si="10"/>
        <v>0</v>
      </c>
      <c r="AB16" s="235">
        <f>A16</f>
        <v>40976</v>
      </c>
      <c r="AC16" s="21">
        <v>0.2916666666666667</v>
      </c>
      <c r="AD16" s="29">
        <v>99</v>
      </c>
      <c r="AE16" s="21">
        <v>0.6041666666666666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0.2916666666666667</v>
      </c>
      <c r="G17" s="6"/>
      <c r="H17" s="13">
        <f t="shared" si="1"/>
      </c>
      <c r="I17" s="13">
        <f t="shared" si="2"/>
      </c>
      <c r="J17" s="14" t="e">
        <f>IF(#REF!="CONGNET",#REF!,"")</f>
        <v>#REF!</v>
      </c>
      <c r="K17" s="14"/>
      <c r="L17" s="13">
        <f t="shared" si="3"/>
      </c>
      <c r="M17" s="13">
        <f t="shared" si="4"/>
      </c>
      <c r="N17" s="104" t="e">
        <f>IF(#REF!="DOSSEVILLE",#REF!,"")</f>
        <v>#REF!</v>
      </c>
      <c r="O17" s="13"/>
      <c r="P17" s="13">
        <f t="shared" si="5"/>
      </c>
      <c r="Q17" s="52">
        <f t="shared" si="11"/>
      </c>
      <c r="R17" s="104" t="e">
        <f>IF(#REF!="GOUEDARD",#REF!,"")</f>
        <v>#REF!</v>
      </c>
      <c r="S17" s="73"/>
      <c r="T17" s="76">
        <f t="shared" si="6"/>
      </c>
      <c r="U17" s="76">
        <f t="shared" si="7"/>
      </c>
      <c r="V17" s="81" t="e">
        <f>IF(#REF!="MARAIS",#REF!,"")</f>
        <v>#REF!</v>
      </c>
      <c r="W17" s="20"/>
      <c r="X17" s="11">
        <f t="shared" si="8"/>
        <v>0</v>
      </c>
      <c r="Z17" s="11">
        <f t="shared" si="9"/>
        <v>0</v>
      </c>
      <c r="AA17" s="11">
        <f t="shared" si="10"/>
        <v>0</v>
      </c>
      <c r="AB17" s="236"/>
      <c r="AC17" s="22">
        <v>0.8125</v>
      </c>
      <c r="AD17" s="30">
        <v>105</v>
      </c>
      <c r="AE17" s="22">
        <v>0.10416666666666667</v>
      </c>
      <c r="AF17" s="58"/>
    </row>
    <row r="18" spans="1:32" s="9" customFormat="1" ht="24.75" customHeight="1">
      <c r="A18" s="259">
        <f>A16+1</f>
        <v>40977</v>
      </c>
      <c r="B18" s="3"/>
      <c r="C18" s="3"/>
      <c r="D18" s="42"/>
      <c r="E18" s="3">
        <f t="shared" si="0"/>
        <v>24</v>
      </c>
      <c r="F18" s="3">
        <v>0</v>
      </c>
      <c r="G18" s="28"/>
      <c r="H18" s="10">
        <f t="shared" si="1"/>
      </c>
      <c r="I18" s="10">
        <f t="shared" si="2"/>
      </c>
      <c r="J18" s="38" t="e">
        <f>IF(#REF!="CONGNET",#REF!,"")</f>
        <v>#REF!</v>
      </c>
      <c r="K18" s="38"/>
      <c r="L18" s="10">
        <f t="shared" si="3"/>
      </c>
      <c r="M18" s="10">
        <f t="shared" si="4"/>
      </c>
      <c r="N18" s="105" t="e">
        <f>IF(#REF!="DOSSEVILLE",#REF!,"")</f>
        <v>#REF!</v>
      </c>
      <c r="O18" s="10"/>
      <c r="P18" s="10">
        <f t="shared" si="5"/>
      </c>
      <c r="Q18" s="51">
        <f t="shared" si="11"/>
      </c>
      <c r="R18" s="105" t="e">
        <f>IF(#REF!="GOUEDARD",#REF!,"")</f>
        <v>#REF!</v>
      </c>
      <c r="S18" s="72"/>
      <c r="T18" s="75">
        <f t="shared" si="6"/>
      </c>
      <c r="U18" s="75">
        <f t="shared" si="7"/>
      </c>
      <c r="V18" s="79" t="e">
        <f>IF(#REF!="MARAIS",#REF!,"")</f>
        <v>#REF!</v>
      </c>
      <c r="W18" s="17"/>
      <c r="X18" s="11">
        <f t="shared" si="8"/>
        <v>0</v>
      </c>
      <c r="Z18" s="11">
        <f t="shared" si="9"/>
        <v>0</v>
      </c>
      <c r="AA18" s="11">
        <f t="shared" si="10"/>
        <v>0</v>
      </c>
      <c r="AB18" s="235">
        <f>A18</f>
        <v>40977</v>
      </c>
      <c r="AC18" s="21">
        <v>0.3333333333333333</v>
      </c>
      <c r="AD18" s="29">
        <v>108</v>
      </c>
      <c r="AE18" s="21">
        <v>0.625</v>
      </c>
      <c r="AF18" s="59"/>
    </row>
    <row r="19" spans="1:32" s="9" customFormat="1" ht="24.75" customHeight="1">
      <c r="A19" s="260"/>
      <c r="B19" s="5"/>
      <c r="C19" s="5"/>
      <c r="D19" s="41"/>
      <c r="E19" s="5">
        <f t="shared" si="0"/>
        <v>24</v>
      </c>
      <c r="F19" s="5">
        <v>0.2916666666666667</v>
      </c>
      <c r="G19" s="36"/>
      <c r="H19" s="13">
        <f t="shared" si="1"/>
      </c>
      <c r="I19" s="13">
        <f t="shared" si="2"/>
      </c>
      <c r="J19" s="14" t="e">
        <f>IF(#REF!="CONGNET",#REF!,"")</f>
        <v>#REF!</v>
      </c>
      <c r="K19" s="14"/>
      <c r="L19" s="13">
        <f t="shared" si="3"/>
      </c>
      <c r="M19" s="13">
        <f t="shared" si="4"/>
      </c>
      <c r="N19" s="104" t="e">
        <f>IF(#REF!="DOSSEVILLE",#REF!,"")</f>
        <v>#REF!</v>
      </c>
      <c r="O19" s="13"/>
      <c r="P19" s="13">
        <f t="shared" si="5"/>
      </c>
      <c r="Q19" s="52">
        <f t="shared" si="11"/>
      </c>
      <c r="R19" s="104" t="e">
        <f>IF(#REF!="GOUEDARD",#REF!,"")</f>
        <v>#REF!</v>
      </c>
      <c r="S19" s="73"/>
      <c r="T19" s="76">
        <f t="shared" si="6"/>
      </c>
      <c r="U19" s="76">
        <f t="shared" si="7"/>
      </c>
      <c r="V19" s="81" t="e">
        <f>IF(#REF!="MARAIS",#REF!,"")</f>
        <v>#REF!</v>
      </c>
      <c r="W19" s="20"/>
      <c r="X19" s="11">
        <f t="shared" si="8"/>
        <v>0</v>
      </c>
      <c r="Z19" s="11">
        <f t="shared" si="9"/>
        <v>0</v>
      </c>
      <c r="AA19" s="11">
        <f t="shared" si="10"/>
        <v>0</v>
      </c>
      <c r="AB19" s="236"/>
      <c r="AC19" s="22">
        <v>0.8541666666666666</v>
      </c>
      <c r="AD19" s="30">
        <v>111</v>
      </c>
      <c r="AE19" s="22">
        <v>0.14583333333333334</v>
      </c>
      <c r="AF19" s="58"/>
    </row>
    <row r="20" spans="1:32" s="9" customFormat="1" ht="24.75" customHeight="1">
      <c r="A20" s="259">
        <f>A18+1</f>
        <v>40978</v>
      </c>
      <c r="B20" s="3"/>
      <c r="C20" s="3"/>
      <c r="D20" s="42"/>
      <c r="E20" s="3">
        <f t="shared" si="0"/>
        <v>24</v>
      </c>
      <c r="F20" s="3">
        <v>0</v>
      </c>
      <c r="G20" s="28"/>
      <c r="H20" s="10">
        <f t="shared" si="1"/>
      </c>
      <c r="I20" s="10">
        <f t="shared" si="2"/>
      </c>
      <c r="J20" s="38" t="e">
        <f>IF(#REF!="CONGNET",#REF!,"")</f>
        <v>#REF!</v>
      </c>
      <c r="K20" s="38"/>
      <c r="L20" s="10">
        <f t="shared" si="3"/>
      </c>
      <c r="M20" s="10">
        <f t="shared" si="4"/>
      </c>
      <c r="N20" s="105" t="e">
        <f>IF(#REF!="DOSSEVILLE",#REF!,"")</f>
        <v>#REF!</v>
      </c>
      <c r="O20" s="10"/>
      <c r="P20" s="10">
        <f t="shared" si="5"/>
      </c>
      <c r="Q20" s="51">
        <f t="shared" si="11"/>
      </c>
      <c r="R20" s="105" t="e">
        <f>IF(#REF!="GOUEDARD",#REF!,"")</f>
        <v>#REF!</v>
      </c>
      <c r="S20" s="72"/>
      <c r="T20" s="75">
        <f t="shared" si="6"/>
      </c>
      <c r="U20" s="75">
        <f t="shared" si="7"/>
      </c>
      <c r="V20" s="79" t="e">
        <f>IF(#REF!="MARAIS",#REF!,"")</f>
        <v>#REF!</v>
      </c>
      <c r="W20" s="17"/>
      <c r="X20" s="11">
        <f t="shared" si="8"/>
        <v>0</v>
      </c>
      <c r="Z20" s="11">
        <f t="shared" si="9"/>
        <v>0</v>
      </c>
      <c r="AA20" s="11">
        <f t="shared" si="10"/>
        <v>0</v>
      </c>
      <c r="AB20" s="248">
        <f>A20</f>
        <v>40978</v>
      </c>
      <c r="AC20" s="21">
        <v>0.3541666666666667</v>
      </c>
      <c r="AD20" s="29">
        <v>112</v>
      </c>
      <c r="AE20" s="21">
        <v>0.6666666666666666</v>
      </c>
      <c r="AF20" s="61"/>
    </row>
    <row r="21" spans="1:32" s="9" customFormat="1" ht="24.75" customHeight="1">
      <c r="A21" s="260"/>
      <c r="B21" s="5"/>
      <c r="C21" s="5"/>
      <c r="D21" s="41"/>
      <c r="E21" s="5">
        <f t="shared" si="0"/>
        <v>24</v>
      </c>
      <c r="F21" s="5">
        <v>0.2916666666666667</v>
      </c>
      <c r="G21" s="36"/>
      <c r="H21" s="13">
        <f t="shared" si="1"/>
      </c>
      <c r="I21" s="13">
        <f t="shared" si="2"/>
      </c>
      <c r="J21" s="14" t="e">
        <f>IF(#REF!="CONGNET",#REF!,"")</f>
        <v>#REF!</v>
      </c>
      <c r="K21" s="14"/>
      <c r="L21" s="13">
        <f t="shared" si="3"/>
      </c>
      <c r="M21" s="13">
        <f t="shared" si="4"/>
      </c>
      <c r="N21" s="104" t="e">
        <f>IF(#REF!="DOSSEVILLE",#REF!,"")</f>
        <v>#REF!</v>
      </c>
      <c r="O21" s="13"/>
      <c r="P21" s="13">
        <f t="shared" si="5"/>
      </c>
      <c r="Q21" s="52">
        <f t="shared" si="11"/>
      </c>
      <c r="R21" s="104" t="e">
        <f>IF(#REF!="GOUEDARD",#REF!,"")</f>
        <v>#REF!</v>
      </c>
      <c r="S21" s="73"/>
      <c r="T21" s="76">
        <f t="shared" si="6"/>
      </c>
      <c r="U21" s="76">
        <f t="shared" si="7"/>
      </c>
      <c r="V21" s="81" t="e">
        <f>IF(#REF!="MARAIS",#REF!,"")</f>
        <v>#REF!</v>
      </c>
      <c r="W21" s="20"/>
      <c r="X21" s="11">
        <f t="shared" si="8"/>
        <v>0</v>
      </c>
      <c r="Z21" s="11">
        <f t="shared" si="9"/>
        <v>0</v>
      </c>
      <c r="AA21" s="11">
        <f t="shared" si="10"/>
        <v>0</v>
      </c>
      <c r="AB21" s="263"/>
      <c r="AC21" s="22">
        <v>0.875</v>
      </c>
      <c r="AD21" s="30">
        <v>112</v>
      </c>
      <c r="AE21" s="22">
        <v>0.16666666666666666</v>
      </c>
      <c r="AF21" s="83"/>
    </row>
    <row r="22" spans="1:32" s="9" customFormat="1" ht="24.75" customHeight="1">
      <c r="A22" s="258">
        <f>A20+1</f>
        <v>40979</v>
      </c>
      <c r="B22" s="3"/>
      <c r="C22" s="3"/>
      <c r="D22" s="42"/>
      <c r="E22" s="3">
        <f t="shared" si="0"/>
        <v>24</v>
      </c>
      <c r="F22" s="3">
        <v>0</v>
      </c>
      <c r="G22" s="4"/>
      <c r="H22" s="10">
        <f t="shared" si="1"/>
      </c>
      <c r="I22" s="10">
        <f t="shared" si="2"/>
      </c>
      <c r="J22" s="38" t="e">
        <f>IF(#REF!="CONGNET",#REF!,"")</f>
        <v>#REF!</v>
      </c>
      <c r="K22" s="38"/>
      <c r="L22" s="10">
        <f t="shared" si="3"/>
      </c>
      <c r="M22" s="10">
        <f t="shared" si="4"/>
      </c>
      <c r="N22" s="105" t="e">
        <f>IF(#REF!="DOSSEVILLE",#REF!,"")</f>
        <v>#REF!</v>
      </c>
      <c r="O22" s="10"/>
      <c r="P22" s="10">
        <f t="shared" si="5"/>
      </c>
      <c r="Q22" s="51">
        <f t="shared" si="11"/>
      </c>
      <c r="R22" s="105" t="e">
        <f>IF(#REF!="GOUEDARD",#REF!,"")</f>
        <v>#REF!</v>
      </c>
      <c r="S22" s="72"/>
      <c r="T22" s="75">
        <f t="shared" si="6"/>
      </c>
      <c r="U22" s="75">
        <f t="shared" si="7"/>
      </c>
      <c r="V22" s="79" t="e">
        <f>IF(#REF!="MARAIS",#REF!,"")</f>
        <v>#REF!</v>
      </c>
      <c r="W22" s="17"/>
      <c r="X22" s="11">
        <f t="shared" si="8"/>
        <v>0</v>
      </c>
      <c r="Z22" s="11">
        <f t="shared" si="9"/>
        <v>0</v>
      </c>
      <c r="AA22" s="11">
        <f t="shared" si="10"/>
        <v>0</v>
      </c>
      <c r="AB22" s="237">
        <f>A22</f>
        <v>40979</v>
      </c>
      <c r="AC22" s="21">
        <v>0.375</v>
      </c>
      <c r="AD22" s="29">
        <v>112</v>
      </c>
      <c r="AE22" s="21">
        <v>0.6875</v>
      </c>
      <c r="AF22" s="61"/>
    </row>
    <row r="23" spans="1:32" s="9" customFormat="1" ht="24.75" customHeight="1">
      <c r="A23" s="257"/>
      <c r="B23" s="5"/>
      <c r="C23" s="5"/>
      <c r="D23" s="41"/>
      <c r="E23" s="5">
        <f t="shared" si="0"/>
        <v>24</v>
      </c>
      <c r="F23" s="5">
        <v>0.2916666666666667</v>
      </c>
      <c r="G23" s="6"/>
      <c r="H23" s="13">
        <f t="shared" si="1"/>
      </c>
      <c r="I23" s="13">
        <f t="shared" si="2"/>
      </c>
      <c r="J23" s="14" t="e">
        <f>IF(#REF!="CONGNET",#REF!,"")</f>
        <v>#REF!</v>
      </c>
      <c r="K23" s="14"/>
      <c r="L23" s="13">
        <f t="shared" si="3"/>
      </c>
      <c r="M23" s="13">
        <f t="shared" si="4"/>
      </c>
      <c r="N23" s="104" t="e">
        <f>IF(#REF!="DOSSEVILLE",#REF!,"")</f>
        <v>#REF!</v>
      </c>
      <c r="O23" s="13"/>
      <c r="P23" s="13">
        <f t="shared" si="5"/>
      </c>
      <c r="Q23" s="52">
        <f t="shared" si="11"/>
      </c>
      <c r="R23" s="104" t="e">
        <f>IF(#REF!="GOUEDARD",#REF!,"")</f>
        <v>#REF!</v>
      </c>
      <c r="S23" s="73"/>
      <c r="T23" s="76">
        <f t="shared" si="6"/>
      </c>
      <c r="U23" s="76">
        <f t="shared" si="7"/>
      </c>
      <c r="V23" s="81" t="e">
        <f>IF(#REF!="MARAIS",#REF!,"")</f>
        <v>#REF!</v>
      </c>
      <c r="W23" s="20"/>
      <c r="X23" s="11">
        <f t="shared" si="8"/>
        <v>0</v>
      </c>
      <c r="Z23" s="11">
        <f t="shared" si="9"/>
        <v>0</v>
      </c>
      <c r="AA23" s="11">
        <f t="shared" si="10"/>
        <v>0</v>
      </c>
      <c r="AB23" s="232"/>
      <c r="AC23" s="22">
        <v>0.8958333333333334</v>
      </c>
      <c r="AD23" s="30">
        <v>110</v>
      </c>
      <c r="AE23" s="22">
        <v>0.1875</v>
      </c>
      <c r="AF23" s="83"/>
    </row>
    <row r="24" spans="1:32" s="9" customFormat="1" ht="24.75" customHeight="1">
      <c r="A24" s="259">
        <f>A22+1</f>
        <v>40980</v>
      </c>
      <c r="B24" s="3"/>
      <c r="C24" s="3"/>
      <c r="D24" s="42"/>
      <c r="E24" s="3">
        <f t="shared" si="0"/>
        <v>24</v>
      </c>
      <c r="F24" s="3">
        <v>0</v>
      </c>
      <c r="G24" s="4"/>
      <c r="H24" s="10">
        <f t="shared" si="1"/>
      </c>
      <c r="I24" s="10">
        <f t="shared" si="2"/>
      </c>
      <c r="J24" s="38" t="e">
        <f>IF(#REF!="CONGNET",#REF!,"")</f>
        <v>#REF!</v>
      </c>
      <c r="K24" s="38"/>
      <c r="L24" s="10">
        <f t="shared" si="3"/>
      </c>
      <c r="M24" s="10">
        <f t="shared" si="4"/>
      </c>
      <c r="N24" s="105" t="e">
        <f>IF(#REF!="DOSSEVILLE",#REF!,"")</f>
        <v>#REF!</v>
      </c>
      <c r="O24" s="10"/>
      <c r="P24" s="10">
        <f t="shared" si="5"/>
      </c>
      <c r="Q24" s="51">
        <f t="shared" si="11"/>
      </c>
      <c r="R24" s="105" t="e">
        <f>IF(#REF!="GOUEDARD",#REF!,"")</f>
        <v>#REF!</v>
      </c>
      <c r="S24" s="72"/>
      <c r="T24" s="75">
        <f t="shared" si="6"/>
      </c>
      <c r="U24" s="75">
        <f t="shared" si="7"/>
      </c>
      <c r="V24" s="79" t="e">
        <f>IF(#REF!="MARAIS",#REF!,"")</f>
        <v>#REF!</v>
      </c>
      <c r="W24" s="17"/>
      <c r="X24" s="11">
        <f t="shared" si="8"/>
        <v>0</v>
      </c>
      <c r="Z24" s="11">
        <f t="shared" si="9"/>
        <v>0</v>
      </c>
      <c r="AA24" s="11">
        <f t="shared" si="10"/>
        <v>0</v>
      </c>
      <c r="AB24" s="235">
        <f>A24</f>
        <v>40980</v>
      </c>
      <c r="AC24" s="21">
        <v>0.4166666666666667</v>
      </c>
      <c r="AD24" s="29">
        <v>106</v>
      </c>
      <c r="AE24" s="21">
        <v>0.7291666666666666</v>
      </c>
      <c r="AF24" s="61"/>
    </row>
    <row r="25" spans="1:32" s="9" customFormat="1" ht="24.75" customHeight="1">
      <c r="A25" s="260"/>
      <c r="B25" s="5"/>
      <c r="C25" s="5"/>
      <c r="D25" s="41"/>
      <c r="E25" s="5">
        <f t="shared" si="0"/>
        <v>24</v>
      </c>
      <c r="F25" s="5"/>
      <c r="G25" s="6"/>
      <c r="H25" s="13">
        <f t="shared" si="1"/>
      </c>
      <c r="I25" s="13">
        <f t="shared" si="2"/>
      </c>
      <c r="J25" s="14" t="e">
        <f>IF(#REF!="CONGNET",#REF!,"")</f>
        <v>#REF!</v>
      </c>
      <c r="K25" s="14"/>
      <c r="L25" s="13">
        <f t="shared" si="3"/>
      </c>
      <c r="M25" s="13">
        <f t="shared" si="4"/>
      </c>
      <c r="N25" s="104" t="e">
        <f>IF(#REF!="DOSSEVILLE",#REF!,"")</f>
        <v>#REF!</v>
      </c>
      <c r="O25" s="13"/>
      <c r="P25" s="13">
        <f t="shared" si="5"/>
      </c>
      <c r="Q25" s="52">
        <f t="shared" si="11"/>
      </c>
      <c r="R25" s="104" t="e">
        <f>IF(#REF!="GOUEDARD",#REF!,"")</f>
        <v>#REF!</v>
      </c>
      <c r="S25" s="73"/>
      <c r="T25" s="76">
        <f t="shared" si="6"/>
      </c>
      <c r="U25" s="76">
        <f t="shared" si="7"/>
      </c>
      <c r="V25" s="81" t="e">
        <f>IF(#REF!="MARAIS",#REF!,"")</f>
        <v>#REF!</v>
      </c>
      <c r="W25" s="20"/>
      <c r="X25" s="11">
        <f t="shared" si="8"/>
        <v>0</v>
      </c>
      <c r="Z25" s="11">
        <f t="shared" si="9"/>
        <v>0</v>
      </c>
      <c r="AA25" s="11">
        <f t="shared" si="10"/>
        <v>0</v>
      </c>
      <c r="AB25" s="236"/>
      <c r="AC25" s="22">
        <v>0.9375</v>
      </c>
      <c r="AD25" s="30">
        <v>101</v>
      </c>
      <c r="AE25" s="22">
        <v>0.22916666666666666</v>
      </c>
      <c r="AF25" s="83"/>
    </row>
    <row r="26" spans="1:32" s="9" customFormat="1" ht="24.75" customHeight="1">
      <c r="A26" s="261">
        <f>A24+1</f>
        <v>40981</v>
      </c>
      <c r="B26" s="3"/>
      <c r="C26" s="3"/>
      <c r="D26" s="42"/>
      <c r="E26" s="3">
        <f t="shared" si="0"/>
        <v>24</v>
      </c>
      <c r="F26" s="3">
        <v>0.25</v>
      </c>
      <c r="G26" s="4"/>
      <c r="H26" s="10">
        <f t="shared" si="1"/>
      </c>
      <c r="I26" s="10">
        <f t="shared" si="2"/>
      </c>
      <c r="J26" s="38" t="e">
        <f>IF(#REF!="CONGNET",#REF!,"")</f>
        <v>#REF!</v>
      </c>
      <c r="K26" s="38"/>
      <c r="L26" s="10">
        <f t="shared" si="3"/>
      </c>
      <c r="M26" s="10">
        <f t="shared" si="4"/>
      </c>
      <c r="N26" s="105" t="e">
        <f>IF(#REF!="DOSSEVILLE",#REF!,"")</f>
        <v>#REF!</v>
      </c>
      <c r="O26" s="10"/>
      <c r="P26" s="10">
        <f t="shared" si="5"/>
      </c>
      <c r="Q26" s="51">
        <f t="shared" si="11"/>
      </c>
      <c r="R26" s="105" t="e">
        <f>IF(#REF!="GOUEDARD",#REF!,"")</f>
        <v>#REF!</v>
      </c>
      <c r="S26" s="72"/>
      <c r="T26" s="75">
        <f t="shared" si="6"/>
      </c>
      <c r="U26" s="75">
        <f t="shared" si="7"/>
      </c>
      <c r="V26" s="79" t="e">
        <f>IF(#REF!="MARAIS",#REF!,"")</f>
        <v>#REF!</v>
      </c>
      <c r="W26" s="17"/>
      <c r="X26" s="11">
        <f t="shared" si="8"/>
        <v>0</v>
      </c>
      <c r="Z26" s="11">
        <f t="shared" si="9"/>
        <v>0</v>
      </c>
      <c r="AA26" s="11">
        <f t="shared" si="10"/>
        <v>0</v>
      </c>
      <c r="AB26" s="248">
        <f>A26</f>
        <v>40981</v>
      </c>
      <c r="AC26" s="21">
        <v>0.4583333333333333</v>
      </c>
      <c r="AD26" s="29">
        <v>94</v>
      </c>
      <c r="AE26" s="21">
        <v>0.7708333333333334</v>
      </c>
      <c r="AF26" s="61"/>
    </row>
    <row r="27" spans="1:32" s="9" customFormat="1" ht="24.75" customHeight="1">
      <c r="A27" s="262"/>
      <c r="B27" s="5"/>
      <c r="C27" s="5"/>
      <c r="D27" s="41"/>
      <c r="E27" s="5">
        <f t="shared" si="0"/>
        <v>24</v>
      </c>
      <c r="F27" s="5">
        <v>0</v>
      </c>
      <c r="G27" s="6"/>
      <c r="H27" s="13">
        <f t="shared" si="1"/>
      </c>
      <c r="I27" s="13">
        <f t="shared" si="2"/>
      </c>
      <c r="J27" s="14" t="e">
        <f>IF(#REF!="CONGNET",#REF!,"")</f>
        <v>#REF!</v>
      </c>
      <c r="K27" s="14"/>
      <c r="L27" s="13">
        <f t="shared" si="3"/>
      </c>
      <c r="M27" s="13">
        <f t="shared" si="4"/>
      </c>
      <c r="N27" s="104" t="e">
        <f>IF(#REF!="DOSSEVILLE",#REF!,"")</f>
        <v>#REF!</v>
      </c>
      <c r="O27" s="13"/>
      <c r="P27" s="13">
        <f t="shared" si="5"/>
      </c>
      <c r="Q27" s="52">
        <f t="shared" si="11"/>
      </c>
      <c r="R27" s="104" t="e">
        <f>IF(#REF!="GOUEDARD",#REF!,"")</f>
        <v>#REF!</v>
      </c>
      <c r="S27" s="73"/>
      <c r="T27" s="76">
        <f t="shared" si="6"/>
      </c>
      <c r="U27" s="76">
        <f t="shared" si="7"/>
      </c>
      <c r="V27" s="81" t="e">
        <f>IF(#REF!="MARAIS",#REF!,"")</f>
        <v>#REF!</v>
      </c>
      <c r="W27" s="20"/>
      <c r="X27" s="11">
        <f t="shared" si="8"/>
        <v>0</v>
      </c>
      <c r="Z27" s="11">
        <f t="shared" si="9"/>
        <v>0</v>
      </c>
      <c r="AA27" s="11">
        <f t="shared" si="10"/>
        <v>0</v>
      </c>
      <c r="AB27" s="263"/>
      <c r="AC27" s="22">
        <v>0.9583333333333334</v>
      </c>
      <c r="AD27" s="30">
        <v>87</v>
      </c>
      <c r="AE27" s="22">
        <v>0.2708333333333333</v>
      </c>
      <c r="AF27" s="83"/>
    </row>
    <row r="28" spans="1:32" s="9" customFormat="1" ht="24.75" customHeight="1">
      <c r="A28" s="258">
        <f>A26+1</f>
        <v>40982</v>
      </c>
      <c r="B28" s="3"/>
      <c r="C28" s="3"/>
      <c r="D28" s="42"/>
      <c r="E28" s="3">
        <f t="shared" si="0"/>
        <v>24</v>
      </c>
      <c r="F28" s="3">
        <v>0.20833333333333334</v>
      </c>
      <c r="G28" s="4"/>
      <c r="H28" s="10">
        <f t="shared" si="1"/>
      </c>
      <c r="I28" s="10">
        <f t="shared" si="2"/>
      </c>
      <c r="J28" s="38" t="e">
        <f>IF(#REF!="CONGNET",#REF!,"")</f>
        <v>#REF!</v>
      </c>
      <c r="K28" s="38"/>
      <c r="L28" s="10">
        <f t="shared" si="3"/>
      </c>
      <c r="M28" s="10">
        <f t="shared" si="4"/>
      </c>
      <c r="N28" s="105" t="e">
        <f>IF(#REF!="DOSSEVILLE",#REF!,"")</f>
        <v>#REF!</v>
      </c>
      <c r="O28" s="10"/>
      <c r="P28" s="10">
        <f t="shared" si="5"/>
      </c>
      <c r="Q28" s="51">
        <f t="shared" si="11"/>
      </c>
      <c r="R28" s="105" t="e">
        <f>IF(#REF!="GOUEDARD",#REF!,"")</f>
        <v>#REF!</v>
      </c>
      <c r="S28" s="72"/>
      <c r="T28" s="75">
        <f t="shared" si="6"/>
      </c>
      <c r="U28" s="75">
        <f t="shared" si="7"/>
      </c>
      <c r="V28" s="79" t="e">
        <f>IF(#REF!="MARAIS",#REF!,"")</f>
        <v>#REF!</v>
      </c>
      <c r="W28" s="17"/>
      <c r="X28" s="11">
        <f t="shared" si="8"/>
        <v>0</v>
      </c>
      <c r="Z28" s="11">
        <f t="shared" si="9"/>
        <v>0</v>
      </c>
      <c r="AA28" s="11">
        <f t="shared" si="10"/>
        <v>0</v>
      </c>
      <c r="AB28" s="233">
        <f>A28</f>
        <v>40982</v>
      </c>
      <c r="AC28" s="21">
        <v>0.4791666666666667</v>
      </c>
      <c r="AD28" s="29">
        <v>79</v>
      </c>
      <c r="AE28" s="21">
        <v>0.7916666666666666</v>
      </c>
      <c r="AF28" s="63"/>
    </row>
    <row r="29" spans="1:32" s="9" customFormat="1" ht="24.75" customHeight="1">
      <c r="A29" s="257"/>
      <c r="B29" s="5"/>
      <c r="C29" s="5"/>
      <c r="D29" s="41"/>
      <c r="E29" s="5">
        <f t="shared" si="0"/>
        <v>24</v>
      </c>
      <c r="F29" s="5">
        <v>0</v>
      </c>
      <c r="G29" s="6"/>
      <c r="H29" s="13">
        <f t="shared" si="1"/>
      </c>
      <c r="I29" s="13">
        <f t="shared" si="2"/>
      </c>
      <c r="J29" s="14" t="e">
        <f>IF(#REF!="CONGNET",#REF!,"")</f>
        <v>#REF!</v>
      </c>
      <c r="K29" s="14"/>
      <c r="L29" s="13">
        <f t="shared" si="3"/>
      </c>
      <c r="M29" s="13">
        <f t="shared" si="4"/>
      </c>
      <c r="N29" s="104" t="e">
        <f>IF(#REF!="DOSSEVILLE",#REF!,"")</f>
        <v>#REF!</v>
      </c>
      <c r="O29" s="13"/>
      <c r="P29" s="13">
        <f t="shared" si="5"/>
      </c>
      <c r="Q29" s="52">
        <f t="shared" si="11"/>
      </c>
      <c r="R29" s="104" t="e">
        <f>IF(#REF!="GOUEDARD",#REF!,"")</f>
        <v>#REF!</v>
      </c>
      <c r="S29" s="73"/>
      <c r="T29" s="76">
        <f t="shared" si="6"/>
      </c>
      <c r="U29" s="76">
        <f t="shared" si="7"/>
      </c>
      <c r="V29" s="81" t="e">
        <f>IF(#REF!="MARAIS",#REF!,"")</f>
        <v>#REF!</v>
      </c>
      <c r="W29" s="20"/>
      <c r="X29" s="11">
        <f t="shared" si="8"/>
        <v>0</v>
      </c>
      <c r="Z29" s="11">
        <f t="shared" si="9"/>
        <v>0</v>
      </c>
      <c r="AA29" s="11">
        <f t="shared" si="10"/>
        <v>0</v>
      </c>
      <c r="AB29" s="234"/>
      <c r="AC29" s="22">
        <v>0</v>
      </c>
      <c r="AD29" s="30">
        <v>70</v>
      </c>
      <c r="AE29" s="22">
        <v>0.3125</v>
      </c>
      <c r="AF29" s="62"/>
    </row>
    <row r="30" spans="1:32" s="9" customFormat="1" ht="24.75" customHeight="1">
      <c r="A30" s="259">
        <f>A28+1</f>
        <v>40983</v>
      </c>
      <c r="B30" s="3"/>
      <c r="C30" s="3"/>
      <c r="D30" s="42"/>
      <c r="E30" s="3">
        <f t="shared" si="0"/>
        <v>24</v>
      </c>
      <c r="F30" s="3">
        <v>0.14583333333333334</v>
      </c>
      <c r="G30" s="28"/>
      <c r="H30" s="10">
        <f t="shared" si="1"/>
      </c>
      <c r="I30" s="10">
        <f t="shared" si="2"/>
      </c>
      <c r="J30" s="38" t="e">
        <f>IF(#REF!="CONGNET",#REF!,"")</f>
        <v>#REF!</v>
      </c>
      <c r="K30" s="38"/>
      <c r="L30" s="10">
        <f t="shared" si="3"/>
      </c>
      <c r="M30" s="10">
        <f t="shared" si="4"/>
      </c>
      <c r="N30" s="105" t="e">
        <f>IF(#REF!="DOSSEVILLE",#REF!,"")</f>
        <v>#REF!</v>
      </c>
      <c r="O30" s="10"/>
      <c r="P30" s="10">
        <f t="shared" si="5"/>
      </c>
      <c r="Q30" s="51">
        <f t="shared" si="11"/>
      </c>
      <c r="R30" s="105" t="e">
        <f>IF(#REF!="GOUEDARD",#REF!,"")</f>
        <v>#REF!</v>
      </c>
      <c r="S30" s="72"/>
      <c r="T30" s="75">
        <f t="shared" si="6"/>
      </c>
      <c r="U30" s="75">
        <f t="shared" si="7"/>
      </c>
      <c r="V30" s="79" t="e">
        <f>IF(#REF!="MARAIS",#REF!,"")</f>
        <v>#REF!</v>
      </c>
      <c r="W30" s="17"/>
      <c r="X30" s="11">
        <f t="shared" si="8"/>
        <v>0</v>
      </c>
      <c r="Z30" s="11">
        <f t="shared" si="9"/>
        <v>0</v>
      </c>
      <c r="AA30" s="11">
        <f t="shared" si="10"/>
        <v>0</v>
      </c>
      <c r="AB30" s="235">
        <f>A30</f>
        <v>40983</v>
      </c>
      <c r="AC30" s="21">
        <v>0.5208333333333334</v>
      </c>
      <c r="AD30" s="29">
        <v>61</v>
      </c>
      <c r="AE30" s="21">
        <v>0.8333333333333334</v>
      </c>
      <c r="AF30" s="63"/>
    </row>
    <row r="31" spans="1:32" s="9" customFormat="1" ht="24.75" customHeight="1">
      <c r="A31" s="260"/>
      <c r="B31" s="5"/>
      <c r="C31" s="5"/>
      <c r="D31" s="41"/>
      <c r="E31" s="5">
        <f t="shared" si="0"/>
        <v>24</v>
      </c>
      <c r="F31" s="5">
        <v>0.08333333333333333</v>
      </c>
      <c r="G31" s="36"/>
      <c r="H31" s="13">
        <f t="shared" si="1"/>
      </c>
      <c r="I31" s="13">
        <f t="shared" si="2"/>
      </c>
      <c r="J31" s="14" t="e">
        <f>IF(#REF!="CONGNET",#REF!,"")</f>
        <v>#REF!</v>
      </c>
      <c r="K31" s="14"/>
      <c r="L31" s="13">
        <f t="shared" si="3"/>
      </c>
      <c r="M31" s="13">
        <f t="shared" si="4"/>
      </c>
      <c r="N31" s="104" t="e">
        <f>IF(#REF!="DOSSEVILLE",#REF!,"")</f>
        <v>#REF!</v>
      </c>
      <c r="O31" s="13"/>
      <c r="P31" s="13">
        <f t="shared" si="5"/>
      </c>
      <c r="Q31" s="52">
        <f t="shared" si="11"/>
      </c>
      <c r="R31" s="104" t="e">
        <f>IF(#REF!="GOUEDARD",#REF!,"")</f>
        <v>#REF!</v>
      </c>
      <c r="S31" s="73"/>
      <c r="T31" s="76">
        <f t="shared" si="6"/>
      </c>
      <c r="U31" s="76">
        <f t="shared" si="7"/>
      </c>
      <c r="V31" s="81" t="e">
        <f>IF(#REF!="MARAIS",#REF!,"")</f>
        <v>#REF!</v>
      </c>
      <c r="W31" s="20"/>
      <c r="X31" s="11">
        <f t="shared" si="8"/>
        <v>0</v>
      </c>
      <c r="Z31" s="11">
        <f t="shared" si="9"/>
        <v>0</v>
      </c>
      <c r="AA31" s="11">
        <f t="shared" si="10"/>
        <v>0</v>
      </c>
      <c r="AB31" s="236"/>
      <c r="AC31" s="22">
        <v>0.041666666666666664</v>
      </c>
      <c r="AD31" s="30">
        <v>54</v>
      </c>
      <c r="AE31" s="22">
        <v>0.375</v>
      </c>
      <c r="AF31" s="62"/>
    </row>
    <row r="32" spans="1:32" s="9" customFormat="1" ht="24.75" customHeight="1">
      <c r="A32" s="259">
        <f>A30+1</f>
        <v>40984</v>
      </c>
      <c r="B32" s="3"/>
      <c r="C32" s="3"/>
      <c r="D32" s="42"/>
      <c r="E32" s="3">
        <f t="shared" si="0"/>
        <v>24</v>
      </c>
      <c r="F32" s="3">
        <v>0.0625</v>
      </c>
      <c r="G32" s="28"/>
      <c r="H32" s="10">
        <f t="shared" si="1"/>
      </c>
      <c r="I32" s="10">
        <f t="shared" si="2"/>
      </c>
      <c r="J32" s="38" t="e">
        <f>IF(#REF!="CONGNET",#REF!,"")</f>
        <v>#REF!</v>
      </c>
      <c r="K32" s="38"/>
      <c r="L32" s="10">
        <f t="shared" si="3"/>
      </c>
      <c r="M32" s="10">
        <f t="shared" si="4"/>
      </c>
      <c r="N32" s="105" t="e">
        <f>IF(#REF!="DOSSEVILLE",#REF!,"")</f>
        <v>#REF!</v>
      </c>
      <c r="O32" s="10"/>
      <c r="P32" s="10">
        <f t="shared" si="5"/>
      </c>
      <c r="Q32" s="51">
        <f t="shared" si="11"/>
      </c>
      <c r="R32" s="105" t="e">
        <f>IF(#REF!="GOUEDARD",#REF!,"")</f>
        <v>#REF!</v>
      </c>
      <c r="S32" s="72"/>
      <c r="T32" s="75">
        <f t="shared" si="6"/>
      </c>
      <c r="U32" s="75">
        <f t="shared" si="7"/>
      </c>
      <c r="V32" s="79" t="e">
        <f>IF(#REF!="MARAIS",#REF!,"")</f>
        <v>#REF!</v>
      </c>
      <c r="W32" s="17"/>
      <c r="X32" s="11">
        <f t="shared" si="8"/>
        <v>0</v>
      </c>
      <c r="Z32" s="11">
        <f t="shared" si="9"/>
        <v>0</v>
      </c>
      <c r="AA32" s="11">
        <f t="shared" si="10"/>
        <v>0</v>
      </c>
      <c r="AB32" s="264">
        <f>A32</f>
        <v>40984</v>
      </c>
      <c r="AC32" s="21">
        <v>0.5833333333333334</v>
      </c>
      <c r="AD32" s="29">
        <v>47</v>
      </c>
      <c r="AE32" s="21">
        <v>0.9166666666666666</v>
      </c>
      <c r="AF32" s="63"/>
    </row>
    <row r="33" spans="1:32" s="9" customFormat="1" ht="24.75" customHeight="1">
      <c r="A33" s="260"/>
      <c r="B33" s="5"/>
      <c r="C33" s="5"/>
      <c r="D33" s="41"/>
      <c r="E33" s="5">
        <f t="shared" si="0"/>
        <v>24</v>
      </c>
      <c r="F33" s="5">
        <v>0.125</v>
      </c>
      <c r="G33" s="36"/>
      <c r="H33" s="13">
        <f t="shared" si="1"/>
      </c>
      <c r="I33" s="13">
        <f t="shared" si="2"/>
      </c>
      <c r="J33" s="14" t="e">
        <f>IF(#REF!="CONGNET",#REF!,"")</f>
        <v>#REF!</v>
      </c>
      <c r="K33" s="14"/>
      <c r="L33" s="13">
        <f t="shared" si="3"/>
      </c>
      <c r="M33" s="13">
        <f t="shared" si="4"/>
      </c>
      <c r="N33" s="104" t="e">
        <f>IF(#REF!="DOSSEVILLE",#REF!,"")</f>
        <v>#REF!</v>
      </c>
      <c r="O33" s="13"/>
      <c r="P33" s="13">
        <f t="shared" si="5"/>
      </c>
      <c r="Q33" s="52">
        <f t="shared" si="11"/>
      </c>
      <c r="R33" s="104" t="e">
        <f>IF(#REF!="GOUEDARD",#REF!,"")</f>
        <v>#REF!</v>
      </c>
      <c r="S33" s="73"/>
      <c r="T33" s="76">
        <f t="shared" si="6"/>
      </c>
      <c r="U33" s="76">
        <f t="shared" si="7"/>
      </c>
      <c r="V33" s="81" t="e">
        <f>IF(#REF!="MARAIS",#REF!,"")</f>
        <v>#REF!</v>
      </c>
      <c r="W33" s="20"/>
      <c r="X33" s="11">
        <f t="shared" si="8"/>
        <v>0</v>
      </c>
      <c r="Z33" s="11">
        <f t="shared" si="9"/>
        <v>0</v>
      </c>
      <c r="AA33" s="11">
        <f t="shared" si="10"/>
        <v>0</v>
      </c>
      <c r="AB33" s="245"/>
      <c r="AC33" s="22">
        <v>0.10416666666666667</v>
      </c>
      <c r="AD33" s="35">
        <v>44</v>
      </c>
      <c r="AE33" s="22">
        <v>0.4166666666666667</v>
      </c>
      <c r="AF33" s="62"/>
    </row>
    <row r="34" spans="1:32" s="19" customFormat="1" ht="24.75" customHeight="1">
      <c r="A34" s="254">
        <f>A32+1</f>
        <v>40985</v>
      </c>
      <c r="B34" s="3"/>
      <c r="C34" s="3"/>
      <c r="D34" s="42"/>
      <c r="E34" s="3">
        <f aca="true" t="shared" si="12" ref="E34:E63">IF($C34&gt;$B34,($C34-$B34),(($C34+24)-$B34))</f>
        <v>24</v>
      </c>
      <c r="F34" s="3">
        <v>0.020833333333333332</v>
      </c>
      <c r="G34" s="4"/>
      <c r="H34" s="10">
        <f t="shared" si="1"/>
      </c>
      <c r="I34" s="10">
        <f t="shared" si="2"/>
      </c>
      <c r="J34" s="38" t="e">
        <f>IF(#REF!="CONGNET",#REF!,"")</f>
        <v>#REF!</v>
      </c>
      <c r="K34" s="38"/>
      <c r="L34" s="10">
        <f aca="true" t="shared" si="13" ref="L34:L63">IF($G34="DOSSEVILLE",$X34,"")</f>
      </c>
      <c r="M34" s="10">
        <f aca="true" t="shared" si="14" ref="M34:M63">IF(G34="DOSSEVILLE",F34,"")</f>
      </c>
      <c r="N34" s="105" t="e">
        <f>IF(#REF!="DOSSEVILLE",#REF!,"")</f>
        <v>#REF!</v>
      </c>
      <c r="O34" s="10"/>
      <c r="P34" s="10">
        <f aca="true" t="shared" si="15" ref="P34:P63">IF($G34="GOUEDARD",$X34,"")</f>
      </c>
      <c r="Q34" s="51">
        <f t="shared" si="11"/>
      </c>
      <c r="R34" s="105" t="e">
        <f>IF(#REF!="GOUEDARD",#REF!,"")</f>
        <v>#REF!</v>
      </c>
      <c r="S34" s="72"/>
      <c r="T34" s="75">
        <f aca="true" t="shared" si="16" ref="T34:T63">IF($G34="MARAIS",$X34,"")</f>
      </c>
      <c r="U34" s="75">
        <f aca="true" t="shared" si="17" ref="U34:U63">IF($G34="MARAIS",$F34,"")</f>
      </c>
      <c r="V34" s="79" t="e">
        <f>IF(#REF!="MARAIS",#REF!,"")</f>
        <v>#REF!</v>
      </c>
      <c r="W34" s="17"/>
      <c r="X34" s="11">
        <f aca="true" t="shared" si="18" ref="X34:X63">TIMEVALUE(TEXT(E34,"h:mm"))</f>
        <v>0</v>
      </c>
      <c r="Y34" s="9"/>
      <c r="Z34" s="11">
        <f aca="true" t="shared" si="19" ref="Z34:Z63">X34</f>
        <v>0</v>
      </c>
      <c r="AA34" s="11">
        <f aca="true" t="shared" si="20" ref="AA34:AA63">Z34</f>
        <v>0</v>
      </c>
      <c r="AB34" s="264">
        <f>A34</f>
        <v>40985</v>
      </c>
      <c r="AC34" s="56">
        <v>0.625</v>
      </c>
      <c r="AD34" s="57">
        <v>44</v>
      </c>
      <c r="AE34" s="56">
        <v>0.9583333333333334</v>
      </c>
      <c r="AF34" s="64"/>
    </row>
    <row r="35" spans="1:32" s="9" customFormat="1" ht="24.75" customHeight="1">
      <c r="A35" s="255"/>
      <c r="B35" s="5"/>
      <c r="C35" s="5"/>
      <c r="D35" s="41"/>
      <c r="E35" s="5">
        <f t="shared" si="12"/>
        <v>24</v>
      </c>
      <c r="F35" s="5">
        <v>0.16666666666666666</v>
      </c>
      <c r="G35" s="6"/>
      <c r="H35" s="13">
        <f t="shared" si="1"/>
      </c>
      <c r="I35" s="13">
        <f t="shared" si="2"/>
      </c>
      <c r="J35" s="14" t="e">
        <f>IF(#REF!="CONGNET",#REF!,"")</f>
        <v>#REF!</v>
      </c>
      <c r="K35" s="14"/>
      <c r="L35" s="13">
        <f t="shared" si="13"/>
      </c>
      <c r="M35" s="13">
        <f t="shared" si="14"/>
      </c>
      <c r="N35" s="104" t="e">
        <f>IF(#REF!="DOSSEVILLE",#REF!,"")</f>
        <v>#REF!</v>
      </c>
      <c r="O35" s="13"/>
      <c r="P35" s="13">
        <f t="shared" si="15"/>
      </c>
      <c r="Q35" s="52">
        <f aca="true" t="shared" si="21" ref="Q35:Q63">IF(G35="GOUEDARD",F35,"")</f>
      </c>
      <c r="R35" s="104" t="e">
        <f>IF(#REF!="GOUEDARD",#REF!,"")</f>
        <v>#REF!</v>
      </c>
      <c r="S35" s="76"/>
      <c r="T35" s="76">
        <f t="shared" si="16"/>
      </c>
      <c r="U35" s="76">
        <f t="shared" si="17"/>
      </c>
      <c r="V35" s="81" t="e">
        <f>IF(#REF!="MARAIS",#REF!,"")</f>
        <v>#REF!</v>
      </c>
      <c r="W35" s="20"/>
      <c r="X35" s="11">
        <f t="shared" si="18"/>
        <v>0</v>
      </c>
      <c r="Z35" s="11">
        <f t="shared" si="19"/>
        <v>0</v>
      </c>
      <c r="AA35" s="11">
        <f t="shared" si="20"/>
        <v>0</v>
      </c>
      <c r="AB35" s="265"/>
      <c r="AC35" s="54" t="s">
        <v>21</v>
      </c>
      <c r="AD35" s="55">
        <v>46</v>
      </c>
      <c r="AE35" s="54" t="s">
        <v>21</v>
      </c>
      <c r="AF35" s="68"/>
    </row>
    <row r="36" spans="1:32" s="9" customFormat="1" ht="24.75" customHeight="1">
      <c r="A36" s="258">
        <f>A34+1</f>
        <v>40986</v>
      </c>
      <c r="B36" s="3"/>
      <c r="C36" s="3"/>
      <c r="D36" s="42"/>
      <c r="E36" s="3">
        <f t="shared" si="12"/>
        <v>24</v>
      </c>
      <c r="F36" s="3">
        <v>0</v>
      </c>
      <c r="G36" s="4"/>
      <c r="H36" s="10">
        <f t="shared" si="1"/>
      </c>
      <c r="I36" s="10">
        <f t="shared" si="2"/>
      </c>
      <c r="J36" s="38" t="e">
        <f>IF(#REF!="CONGNET",#REF!,"")</f>
        <v>#REF!</v>
      </c>
      <c r="K36" s="38"/>
      <c r="L36" s="10">
        <f t="shared" si="13"/>
      </c>
      <c r="M36" s="10">
        <f t="shared" si="14"/>
      </c>
      <c r="N36" s="105" t="e">
        <f>IF(#REF!="DOSSEVILLE",#REF!,"")</f>
        <v>#REF!</v>
      </c>
      <c r="O36" s="10"/>
      <c r="P36" s="10">
        <f t="shared" si="15"/>
      </c>
      <c r="Q36" s="51">
        <f t="shared" si="21"/>
      </c>
      <c r="R36" s="105" t="e">
        <f>IF(#REF!="GOUEDARD",#REF!,"")</f>
        <v>#REF!</v>
      </c>
      <c r="S36" s="74"/>
      <c r="T36" s="75">
        <f t="shared" si="16"/>
      </c>
      <c r="U36" s="75">
        <f t="shared" si="17"/>
      </c>
      <c r="V36" s="79" t="e">
        <f>IF(#REF!="MARAIS",#REF!,"")</f>
        <v>#REF!</v>
      </c>
      <c r="W36" s="17"/>
      <c r="X36" s="11">
        <f t="shared" si="18"/>
        <v>0</v>
      </c>
      <c r="Z36" s="11">
        <f t="shared" si="19"/>
        <v>0</v>
      </c>
      <c r="AA36" s="11">
        <f t="shared" si="20"/>
        <v>0</v>
      </c>
      <c r="AB36" s="266">
        <f>A36</f>
        <v>40986</v>
      </c>
      <c r="AC36" s="21">
        <v>0.16666666666666666</v>
      </c>
      <c r="AD36" s="29">
        <v>51</v>
      </c>
      <c r="AE36" s="21">
        <v>0.5</v>
      </c>
      <c r="AF36" s="177"/>
    </row>
    <row r="37" spans="1:32" s="9" customFormat="1" ht="24.75" customHeight="1">
      <c r="A37" s="257"/>
      <c r="B37" s="5"/>
      <c r="C37" s="5"/>
      <c r="D37" s="41"/>
      <c r="E37" s="5">
        <f t="shared" si="12"/>
        <v>24</v>
      </c>
      <c r="F37" s="5">
        <v>0.1875</v>
      </c>
      <c r="G37" s="6"/>
      <c r="H37" s="13">
        <f t="shared" si="1"/>
      </c>
      <c r="I37" s="13">
        <f t="shared" si="2"/>
      </c>
      <c r="J37" s="14" t="e">
        <f>IF(#REF!="CONGNET",#REF!,"")</f>
        <v>#REF!</v>
      </c>
      <c r="K37" s="14"/>
      <c r="L37" s="13">
        <f t="shared" si="13"/>
      </c>
      <c r="M37" s="13">
        <f t="shared" si="14"/>
      </c>
      <c r="N37" s="104" t="e">
        <f>IF(#REF!="DOSSEVILLE",#REF!,"")</f>
        <v>#REF!</v>
      </c>
      <c r="O37" s="13"/>
      <c r="P37" s="13">
        <f t="shared" si="15"/>
      </c>
      <c r="Q37" s="52">
        <f t="shared" si="21"/>
      </c>
      <c r="R37" s="104" t="e">
        <f>IF(#REF!="GOUEDARD",#REF!,"")</f>
        <v>#REF!</v>
      </c>
      <c r="S37" s="73"/>
      <c r="T37" s="76">
        <f t="shared" si="16"/>
      </c>
      <c r="U37" s="76">
        <f t="shared" si="17"/>
      </c>
      <c r="V37" s="81" t="e">
        <f>IF(#REF!="MARAIS",#REF!,"")</f>
        <v>#REF!</v>
      </c>
      <c r="W37" s="20"/>
      <c r="X37" s="11">
        <f t="shared" si="18"/>
        <v>0</v>
      </c>
      <c r="Z37" s="11">
        <f t="shared" si="19"/>
        <v>0</v>
      </c>
      <c r="AA37" s="11">
        <f t="shared" si="20"/>
        <v>0</v>
      </c>
      <c r="AB37" s="279"/>
      <c r="AC37" s="22">
        <v>0.7083333333333334</v>
      </c>
      <c r="AD37" s="30">
        <v>57</v>
      </c>
      <c r="AE37" s="22">
        <v>0.041666666666666664</v>
      </c>
      <c r="AF37" s="178"/>
    </row>
    <row r="38" spans="1:32" s="9" customFormat="1" ht="24.75" customHeight="1">
      <c r="A38" s="254">
        <f>A36+1</f>
        <v>40987</v>
      </c>
      <c r="B38" s="3"/>
      <c r="C38" s="3"/>
      <c r="D38" s="42"/>
      <c r="E38" s="3">
        <f t="shared" si="12"/>
        <v>24</v>
      </c>
      <c r="F38" s="3">
        <v>0</v>
      </c>
      <c r="G38" s="4"/>
      <c r="H38" s="10">
        <f t="shared" si="1"/>
      </c>
      <c r="I38" s="10">
        <f t="shared" si="2"/>
      </c>
      <c r="J38" s="38" t="e">
        <f>IF(#REF!="CONGNET",#REF!,"")</f>
        <v>#REF!</v>
      </c>
      <c r="K38" s="38"/>
      <c r="L38" s="10">
        <f t="shared" si="13"/>
      </c>
      <c r="M38" s="10">
        <f t="shared" si="14"/>
      </c>
      <c r="N38" s="105" t="e">
        <f>IF(#REF!="DOSSEVILLE",#REF!,"")</f>
        <v>#REF!</v>
      </c>
      <c r="O38" s="10"/>
      <c r="P38" s="10">
        <f t="shared" si="15"/>
      </c>
      <c r="Q38" s="51">
        <f t="shared" si="21"/>
      </c>
      <c r="R38" s="105" t="e">
        <f>IF(#REF!="GOUEDARD",#REF!,"")</f>
        <v>#REF!</v>
      </c>
      <c r="S38" s="72"/>
      <c r="T38" s="75">
        <f t="shared" si="16"/>
      </c>
      <c r="U38" s="75">
        <f t="shared" si="17"/>
      </c>
      <c r="V38" s="79" t="e">
        <f>IF(#REF!="MARAIS",#REF!,"")</f>
        <v>#REF!</v>
      </c>
      <c r="W38" s="17"/>
      <c r="X38" s="11">
        <f t="shared" si="18"/>
        <v>0</v>
      </c>
      <c r="Z38" s="11">
        <f t="shared" si="19"/>
        <v>0</v>
      </c>
      <c r="AA38" s="11">
        <f t="shared" si="20"/>
        <v>0</v>
      </c>
      <c r="AB38" s="264">
        <f>A38</f>
        <v>40987</v>
      </c>
      <c r="AC38" s="21">
        <v>0.20833333333333334</v>
      </c>
      <c r="AD38" s="29">
        <v>63</v>
      </c>
      <c r="AE38" s="21">
        <v>0.5208333333333334</v>
      </c>
      <c r="AF38" s="66"/>
    </row>
    <row r="39" spans="1:32" s="9" customFormat="1" ht="24.75" customHeight="1">
      <c r="A39" s="255"/>
      <c r="B39" s="5"/>
      <c r="C39" s="5"/>
      <c r="D39" s="41"/>
      <c r="E39" s="5">
        <f t="shared" si="12"/>
        <v>24</v>
      </c>
      <c r="F39" s="5">
        <v>0.22916666666666666</v>
      </c>
      <c r="G39" s="6"/>
      <c r="H39" s="13">
        <f t="shared" si="1"/>
      </c>
      <c r="I39" s="13">
        <f t="shared" si="2"/>
      </c>
      <c r="J39" s="14" t="e">
        <f>IF(#REF!="CONGNET",#REF!,"")</f>
        <v>#REF!</v>
      </c>
      <c r="K39" s="14"/>
      <c r="L39" s="13">
        <f t="shared" si="13"/>
      </c>
      <c r="M39" s="13">
        <f t="shared" si="14"/>
      </c>
      <c r="N39" s="104" t="e">
        <f>IF(#REF!="DOSSEVILLE",#REF!,"")</f>
        <v>#REF!</v>
      </c>
      <c r="O39" s="13"/>
      <c r="P39" s="13">
        <f t="shared" si="15"/>
      </c>
      <c r="Q39" s="52">
        <f t="shared" si="21"/>
      </c>
      <c r="R39" s="104" t="e">
        <f>IF(#REF!="GOUEDARD",#REF!,"")</f>
        <v>#REF!</v>
      </c>
      <c r="S39" s="73"/>
      <c r="T39" s="76">
        <f t="shared" si="16"/>
      </c>
      <c r="U39" s="76">
        <f t="shared" si="17"/>
      </c>
      <c r="V39" s="81" t="e">
        <f>IF(#REF!="MARAIS",#REF!,"")</f>
        <v>#REF!</v>
      </c>
      <c r="W39" s="20"/>
      <c r="X39" s="11">
        <f t="shared" si="18"/>
        <v>0</v>
      </c>
      <c r="Z39" s="11">
        <f t="shared" si="19"/>
        <v>0</v>
      </c>
      <c r="AA39" s="11">
        <f t="shared" si="20"/>
        <v>0</v>
      </c>
      <c r="AB39" s="265"/>
      <c r="AC39" s="22">
        <v>0.75</v>
      </c>
      <c r="AD39" s="30">
        <v>69</v>
      </c>
      <c r="AE39" s="22">
        <v>0.041666666666666664</v>
      </c>
      <c r="AF39" s="62"/>
    </row>
    <row r="40" spans="1:32" s="9" customFormat="1" ht="24.75" customHeight="1">
      <c r="A40" s="261">
        <f>A38+1</f>
        <v>40988</v>
      </c>
      <c r="B40" s="3"/>
      <c r="C40" s="3"/>
      <c r="D40" s="42"/>
      <c r="E40" s="3">
        <f t="shared" si="12"/>
        <v>24</v>
      </c>
      <c r="F40" s="3">
        <v>0</v>
      </c>
      <c r="G40" s="4"/>
      <c r="H40" s="10">
        <f t="shared" si="1"/>
      </c>
      <c r="I40" s="10">
        <f t="shared" si="2"/>
      </c>
      <c r="J40" s="38" t="e">
        <f>IF(#REF!="CONGNET",#REF!,"")</f>
        <v>#REF!</v>
      </c>
      <c r="K40" s="38"/>
      <c r="L40" s="10">
        <f t="shared" si="13"/>
      </c>
      <c r="M40" s="10">
        <f t="shared" si="14"/>
      </c>
      <c r="N40" s="105" t="e">
        <f>IF(#REF!="DOSSEVILLE",#REF!,"")</f>
        <v>#REF!</v>
      </c>
      <c r="O40" s="10"/>
      <c r="P40" s="10">
        <f t="shared" si="15"/>
      </c>
      <c r="Q40" s="51">
        <f t="shared" si="21"/>
      </c>
      <c r="R40" s="105" t="e">
        <f>IF(#REF!="GOUEDARD",#REF!,"")</f>
        <v>#REF!</v>
      </c>
      <c r="S40" s="72"/>
      <c r="T40" s="75">
        <f t="shared" si="16"/>
      </c>
      <c r="U40" s="75">
        <f t="shared" si="17"/>
      </c>
      <c r="V40" s="79" t="e">
        <f>IF(#REF!="MARAIS",#REF!,"")</f>
        <v>#REF!</v>
      </c>
      <c r="W40" s="17"/>
      <c r="X40" s="11">
        <f t="shared" si="18"/>
        <v>0</v>
      </c>
      <c r="Z40" s="11">
        <f t="shared" si="19"/>
        <v>0</v>
      </c>
      <c r="AA40" s="11">
        <f t="shared" si="20"/>
        <v>0</v>
      </c>
      <c r="AB40" s="240">
        <f>A40</f>
        <v>40988</v>
      </c>
      <c r="AC40" s="21">
        <v>0.25</v>
      </c>
      <c r="AD40" s="29">
        <v>75</v>
      </c>
      <c r="AE40" s="21">
        <v>0.5625</v>
      </c>
      <c r="AF40" s="183"/>
    </row>
    <row r="41" spans="1:32" s="9" customFormat="1" ht="24.75" customHeight="1">
      <c r="A41" s="262"/>
      <c r="B41" s="5"/>
      <c r="C41" s="5"/>
      <c r="D41" s="41"/>
      <c r="E41" s="5">
        <f t="shared" si="12"/>
        <v>24</v>
      </c>
      <c r="F41" s="5">
        <v>0.2708333333333333</v>
      </c>
      <c r="G41" s="6"/>
      <c r="H41" s="13">
        <f t="shared" si="1"/>
      </c>
      <c r="I41" s="13">
        <f t="shared" si="2"/>
      </c>
      <c r="J41" s="14" t="e">
        <f>IF(#REF!="CONGNET",#REF!,"")</f>
        <v>#REF!</v>
      </c>
      <c r="K41" s="14"/>
      <c r="L41" s="13">
        <f t="shared" si="13"/>
      </c>
      <c r="M41" s="13">
        <f t="shared" si="14"/>
      </c>
      <c r="N41" s="104" t="e">
        <f>IF(#REF!="DOSSEVILLE",#REF!,"")</f>
        <v>#REF!</v>
      </c>
      <c r="O41" s="13"/>
      <c r="P41" s="13">
        <f t="shared" si="15"/>
      </c>
      <c r="Q41" s="52">
        <f t="shared" si="21"/>
      </c>
      <c r="R41" s="104" t="e">
        <f>IF(#REF!="GOUEDARD",#REF!,"")</f>
        <v>#REF!</v>
      </c>
      <c r="S41" s="73"/>
      <c r="T41" s="76">
        <f t="shared" si="16"/>
      </c>
      <c r="U41" s="76">
        <f t="shared" si="17"/>
      </c>
      <c r="V41" s="81" t="e">
        <f>IF(#REF!="MARAIS",#REF!,"")</f>
        <v>#REF!</v>
      </c>
      <c r="W41" s="20"/>
      <c r="X41" s="11">
        <f t="shared" si="18"/>
        <v>0</v>
      </c>
      <c r="Z41" s="11">
        <f t="shared" si="19"/>
        <v>0</v>
      </c>
      <c r="AA41" s="11">
        <f t="shared" si="20"/>
        <v>0</v>
      </c>
      <c r="AB41" s="241"/>
      <c r="AC41" s="22">
        <v>0.7708333333333334</v>
      </c>
      <c r="AD41" s="30">
        <v>80</v>
      </c>
      <c r="AE41" s="22">
        <v>0.0625</v>
      </c>
      <c r="AF41" s="184"/>
    </row>
    <row r="42" spans="1:32" s="9" customFormat="1" ht="24.75" customHeight="1">
      <c r="A42" s="258">
        <f>A40+1</f>
        <v>40989</v>
      </c>
      <c r="B42" s="3"/>
      <c r="C42" s="3"/>
      <c r="D42" s="42"/>
      <c r="E42" s="3">
        <f t="shared" si="12"/>
        <v>24</v>
      </c>
      <c r="F42" s="3">
        <v>0</v>
      </c>
      <c r="G42" s="28"/>
      <c r="H42" s="10">
        <f t="shared" si="1"/>
      </c>
      <c r="I42" s="10">
        <f t="shared" si="2"/>
      </c>
      <c r="J42" s="38" t="e">
        <f>IF(#REF!="CONGNET",#REF!,"")</f>
        <v>#REF!</v>
      </c>
      <c r="K42" s="38"/>
      <c r="L42" s="10">
        <f t="shared" si="13"/>
      </c>
      <c r="M42" s="10">
        <f t="shared" si="14"/>
      </c>
      <c r="N42" s="105" t="e">
        <f>IF(#REF!="DOSSEVILLE",#REF!,"")</f>
        <v>#REF!</v>
      </c>
      <c r="O42" s="10"/>
      <c r="P42" s="10">
        <f t="shared" si="15"/>
      </c>
      <c r="Q42" s="51">
        <f t="shared" si="21"/>
      </c>
      <c r="R42" s="105" t="e">
        <f>IF(#REF!="GOUEDARD",#REF!,"")</f>
        <v>#REF!</v>
      </c>
      <c r="S42" s="72"/>
      <c r="T42" s="75">
        <f t="shared" si="16"/>
      </c>
      <c r="U42" s="75">
        <f t="shared" si="17"/>
      </c>
      <c r="V42" s="79" t="e">
        <f>IF(#REF!="MARAIS",#REF!,"")</f>
        <v>#REF!</v>
      </c>
      <c r="W42" s="17"/>
      <c r="X42" s="11">
        <f t="shared" si="18"/>
        <v>0</v>
      </c>
      <c r="Z42" s="11">
        <f t="shared" si="19"/>
        <v>0</v>
      </c>
      <c r="AA42" s="11">
        <f t="shared" si="20"/>
        <v>0</v>
      </c>
      <c r="AB42" s="233">
        <f>A42</f>
        <v>40989</v>
      </c>
      <c r="AC42" s="21">
        <v>0.2708333333333333</v>
      </c>
      <c r="AD42" s="29">
        <v>84</v>
      </c>
      <c r="AE42" s="21">
        <v>0.5833333333333334</v>
      </c>
      <c r="AF42" s="180" t="s">
        <v>24</v>
      </c>
    </row>
    <row r="43" spans="1:32" s="9" customFormat="1" ht="24.75" customHeight="1">
      <c r="A43" s="257"/>
      <c r="B43" s="5"/>
      <c r="C43" s="5"/>
      <c r="D43" s="41"/>
      <c r="E43" s="5">
        <f t="shared" si="12"/>
        <v>24</v>
      </c>
      <c r="F43" s="5">
        <v>0.2916666666666667</v>
      </c>
      <c r="G43" s="36"/>
      <c r="H43" s="13">
        <f t="shared" si="1"/>
      </c>
      <c r="I43" s="13">
        <f t="shared" si="2"/>
      </c>
      <c r="J43" s="14" t="e">
        <f>IF(#REF!="CONGNET",#REF!,"")</f>
        <v>#REF!</v>
      </c>
      <c r="K43" s="14"/>
      <c r="L43" s="13">
        <f t="shared" si="13"/>
      </c>
      <c r="M43" s="13">
        <f t="shared" si="14"/>
      </c>
      <c r="N43" s="104" t="e">
        <f>IF(#REF!="DOSSEVILLE",#REF!,"")</f>
        <v>#REF!</v>
      </c>
      <c r="O43" s="13"/>
      <c r="P43" s="13">
        <f t="shared" si="15"/>
      </c>
      <c r="Q43" s="52">
        <f t="shared" si="21"/>
      </c>
      <c r="R43" s="104" t="e">
        <f>IF(#REF!="GOUEDARD",#REF!,"")</f>
        <v>#REF!</v>
      </c>
      <c r="S43" s="73"/>
      <c r="T43" s="76">
        <f t="shared" si="16"/>
      </c>
      <c r="U43" s="76">
        <f t="shared" si="17"/>
      </c>
      <c r="V43" s="81" t="e">
        <f>IF(#REF!="MARAIS",#REF!,"")</f>
        <v>#REF!</v>
      </c>
      <c r="W43" s="20"/>
      <c r="X43" s="11">
        <f t="shared" si="18"/>
        <v>0</v>
      </c>
      <c r="Z43" s="11">
        <f t="shared" si="19"/>
        <v>0</v>
      </c>
      <c r="AA43" s="11">
        <f t="shared" si="20"/>
        <v>0</v>
      </c>
      <c r="AB43" s="234"/>
      <c r="AC43" s="22">
        <v>0.7916666666666666</v>
      </c>
      <c r="AD43" s="30">
        <v>87</v>
      </c>
      <c r="AE43" s="22">
        <v>0.08333333333333333</v>
      </c>
      <c r="AF43" s="174" t="s">
        <v>25</v>
      </c>
    </row>
    <row r="44" spans="1:32" s="9" customFormat="1" ht="24.75" customHeight="1">
      <c r="A44" s="259">
        <f>A42+1</f>
        <v>40990</v>
      </c>
      <c r="B44" s="3"/>
      <c r="C44" s="3"/>
      <c r="D44" s="42"/>
      <c r="E44" s="3">
        <f t="shared" si="12"/>
        <v>24</v>
      </c>
      <c r="F44" s="3">
        <v>0</v>
      </c>
      <c r="G44" s="28"/>
      <c r="H44" s="10">
        <f t="shared" si="1"/>
      </c>
      <c r="I44" s="10">
        <f t="shared" si="2"/>
      </c>
      <c r="J44" s="38" t="e">
        <f>IF(#REF!="CONGNET",#REF!,"")</f>
        <v>#REF!</v>
      </c>
      <c r="K44" s="38"/>
      <c r="L44" s="10">
        <f t="shared" si="13"/>
      </c>
      <c r="M44" s="10">
        <f t="shared" si="14"/>
      </c>
      <c r="N44" s="105" t="e">
        <f>IF(#REF!="DOSSEVILLE",#REF!,"")</f>
        <v>#REF!</v>
      </c>
      <c r="O44" s="10"/>
      <c r="P44" s="10">
        <f t="shared" si="15"/>
      </c>
      <c r="Q44" s="51">
        <f t="shared" si="21"/>
      </c>
      <c r="R44" s="105" t="e">
        <f>IF(#REF!="GOUEDARD",#REF!,"")</f>
        <v>#REF!</v>
      </c>
      <c r="S44" s="72"/>
      <c r="T44" s="75">
        <f t="shared" si="16"/>
      </c>
      <c r="U44" s="75">
        <f t="shared" si="17"/>
      </c>
      <c r="V44" s="79" t="e">
        <f>IF(#REF!="MARAIS",#REF!,"")</f>
        <v>#REF!</v>
      </c>
      <c r="W44" s="17"/>
      <c r="X44" s="11">
        <f t="shared" si="18"/>
        <v>0</v>
      </c>
      <c r="Z44" s="11">
        <f t="shared" si="19"/>
        <v>0</v>
      </c>
      <c r="AA44" s="11">
        <f t="shared" si="20"/>
        <v>0</v>
      </c>
      <c r="AB44" s="235">
        <f>A44</f>
        <v>40990</v>
      </c>
      <c r="AC44" s="21">
        <v>0.3125</v>
      </c>
      <c r="AD44" s="29">
        <v>89</v>
      </c>
      <c r="AE44" s="21">
        <v>0.625</v>
      </c>
      <c r="AF44" s="175" t="s">
        <v>26</v>
      </c>
    </row>
    <row r="45" spans="1:32" s="9" customFormat="1" ht="24.75" customHeight="1">
      <c r="A45" s="260"/>
      <c r="B45" s="5"/>
      <c r="C45" s="5"/>
      <c r="D45" s="41"/>
      <c r="E45" s="5">
        <f t="shared" si="12"/>
        <v>24</v>
      </c>
      <c r="F45" s="5">
        <v>0.2916666666666667</v>
      </c>
      <c r="G45" s="36"/>
      <c r="H45" s="13">
        <f t="shared" si="1"/>
      </c>
      <c r="I45" s="13">
        <f t="shared" si="2"/>
      </c>
      <c r="J45" s="14" t="e">
        <f>IF(#REF!="CONGNET",#REF!,"")</f>
        <v>#REF!</v>
      </c>
      <c r="K45" s="14"/>
      <c r="L45" s="13">
        <f t="shared" si="13"/>
      </c>
      <c r="M45" s="13">
        <f t="shared" si="14"/>
      </c>
      <c r="N45" s="104" t="e">
        <f>IF(#REF!="DOSSEVILLE",#REF!,"")</f>
        <v>#REF!</v>
      </c>
      <c r="O45" s="13"/>
      <c r="P45" s="13">
        <f t="shared" si="15"/>
      </c>
      <c r="Q45" s="52">
        <f t="shared" si="21"/>
      </c>
      <c r="R45" s="104" t="e">
        <f>IF(#REF!="GOUEDARD",#REF!,"")</f>
        <v>#REF!</v>
      </c>
      <c r="S45" s="73"/>
      <c r="T45" s="76">
        <f t="shared" si="16"/>
      </c>
      <c r="U45" s="76">
        <f t="shared" si="17"/>
      </c>
      <c r="V45" s="81" t="e">
        <f>IF(#REF!="MARAIS",#REF!,"")</f>
        <v>#REF!</v>
      </c>
      <c r="W45" s="20"/>
      <c r="X45" s="11">
        <f t="shared" si="18"/>
        <v>0</v>
      </c>
      <c r="Z45" s="11">
        <f t="shared" si="19"/>
        <v>0</v>
      </c>
      <c r="AA45" s="11">
        <f t="shared" si="20"/>
        <v>0</v>
      </c>
      <c r="AB45" s="236"/>
      <c r="AC45" s="22">
        <v>0.8333333333333334</v>
      </c>
      <c r="AD45" s="30">
        <v>91</v>
      </c>
      <c r="AE45" s="22">
        <v>0.125</v>
      </c>
      <c r="AF45" s="174" t="s">
        <v>27</v>
      </c>
    </row>
    <row r="46" spans="1:32" s="9" customFormat="1" ht="24.75" customHeight="1">
      <c r="A46" s="259">
        <f>A44+1</f>
        <v>40991</v>
      </c>
      <c r="B46" s="3"/>
      <c r="C46" s="3"/>
      <c r="D46" s="42"/>
      <c r="E46" s="3">
        <f t="shared" si="12"/>
        <v>24</v>
      </c>
      <c r="F46" s="3">
        <v>0</v>
      </c>
      <c r="G46" s="4"/>
      <c r="H46" s="10">
        <f t="shared" si="1"/>
      </c>
      <c r="I46" s="10">
        <f t="shared" si="2"/>
      </c>
      <c r="J46" s="38" t="e">
        <f>IF(#REF!="CONGNET",#REF!,"")</f>
        <v>#REF!</v>
      </c>
      <c r="K46" s="38"/>
      <c r="L46" s="10">
        <f t="shared" si="13"/>
      </c>
      <c r="M46" s="10">
        <f t="shared" si="14"/>
      </c>
      <c r="N46" s="105" t="e">
        <f>IF(#REF!="DOSSEVILLE",#REF!,"")</f>
        <v>#REF!</v>
      </c>
      <c r="O46" s="10"/>
      <c r="P46" s="10">
        <f t="shared" si="15"/>
      </c>
      <c r="Q46" s="51">
        <f t="shared" si="21"/>
      </c>
      <c r="R46" s="105" t="e">
        <f>IF(#REF!="GOUEDARD",#REF!,"")</f>
        <v>#REF!</v>
      </c>
      <c r="S46" s="72"/>
      <c r="T46" s="75">
        <f t="shared" si="16"/>
      </c>
      <c r="U46" s="75">
        <f t="shared" si="17"/>
      </c>
      <c r="V46" s="79" t="e">
        <f>IF(#REF!="MARAIS",#REF!,"")</f>
        <v>#REF!</v>
      </c>
      <c r="W46" s="17"/>
      <c r="X46" s="11">
        <f t="shared" si="18"/>
        <v>0</v>
      </c>
      <c r="Z46" s="11">
        <f t="shared" si="19"/>
        <v>0</v>
      </c>
      <c r="AA46" s="11">
        <f t="shared" si="20"/>
        <v>0</v>
      </c>
      <c r="AB46" s="235">
        <f>A46</f>
        <v>40991</v>
      </c>
      <c r="AC46" s="21">
        <v>0.3333333333333333</v>
      </c>
      <c r="AD46" s="29">
        <v>92</v>
      </c>
      <c r="AE46" s="21">
        <v>0.625</v>
      </c>
      <c r="AF46" s="176" t="s">
        <v>28</v>
      </c>
    </row>
    <row r="47" spans="1:32" s="9" customFormat="1" ht="24.75" customHeight="1">
      <c r="A47" s="260"/>
      <c r="B47" s="5"/>
      <c r="C47" s="5"/>
      <c r="D47" s="41"/>
      <c r="E47" s="5">
        <f t="shared" si="12"/>
        <v>24</v>
      </c>
      <c r="F47" s="5">
        <v>0.2916666666666667</v>
      </c>
      <c r="G47" s="6"/>
      <c r="H47" s="13">
        <f t="shared" si="1"/>
      </c>
      <c r="I47" s="13">
        <f t="shared" si="2"/>
      </c>
      <c r="J47" s="14" t="e">
        <f>IF(#REF!="CONGNET",#REF!,"")</f>
        <v>#REF!</v>
      </c>
      <c r="K47" s="14"/>
      <c r="L47" s="13">
        <f t="shared" si="13"/>
      </c>
      <c r="M47" s="13">
        <f t="shared" si="14"/>
      </c>
      <c r="N47" s="104" t="e">
        <f>IF(#REF!="DOSSEVILLE",#REF!,"")</f>
        <v>#REF!</v>
      </c>
      <c r="O47" s="13"/>
      <c r="P47" s="13">
        <f t="shared" si="15"/>
      </c>
      <c r="Q47" s="52">
        <f t="shared" si="21"/>
      </c>
      <c r="R47" s="104" t="e">
        <f>IF(#REF!="GOUEDARD",#REF!,"")</f>
        <v>#REF!</v>
      </c>
      <c r="S47" s="73"/>
      <c r="T47" s="76">
        <f t="shared" si="16"/>
      </c>
      <c r="U47" s="76">
        <f t="shared" si="17"/>
      </c>
      <c r="V47" s="81" t="e">
        <f>IF(#REF!="MARAIS",#REF!,"")</f>
        <v>#REF!</v>
      </c>
      <c r="W47" s="20"/>
      <c r="X47" s="11">
        <f t="shared" si="18"/>
        <v>0</v>
      </c>
      <c r="Z47" s="11">
        <f t="shared" si="19"/>
        <v>0</v>
      </c>
      <c r="AA47" s="11">
        <f t="shared" si="20"/>
        <v>0</v>
      </c>
      <c r="AB47" s="236"/>
      <c r="AC47" s="22">
        <v>0.8541666666666666</v>
      </c>
      <c r="AD47" s="30">
        <v>91</v>
      </c>
      <c r="AE47" s="22">
        <v>0.125</v>
      </c>
      <c r="AF47" s="60"/>
    </row>
    <row r="48" spans="1:32" s="9" customFormat="1" ht="24.75" customHeight="1">
      <c r="A48" s="259">
        <f>A46+1</f>
        <v>40992</v>
      </c>
      <c r="B48" s="3"/>
      <c r="C48" s="3"/>
      <c r="D48" s="42"/>
      <c r="E48" s="3">
        <f t="shared" si="12"/>
        <v>24</v>
      </c>
      <c r="F48" s="3">
        <v>0</v>
      </c>
      <c r="G48" s="4"/>
      <c r="H48" s="10">
        <f t="shared" si="1"/>
      </c>
      <c r="I48" s="10">
        <f t="shared" si="2"/>
      </c>
      <c r="J48" s="38" t="e">
        <f>IF(#REF!="CONGNET",#REF!,"")</f>
        <v>#REF!</v>
      </c>
      <c r="K48" s="38"/>
      <c r="L48" s="10">
        <f t="shared" si="13"/>
      </c>
      <c r="M48" s="10">
        <f t="shared" si="14"/>
      </c>
      <c r="N48" s="105" t="e">
        <f>IF(#REF!="DOSSEVILLE",#REF!,"")</f>
        <v>#REF!</v>
      </c>
      <c r="O48" s="10"/>
      <c r="P48" s="10">
        <f t="shared" si="15"/>
      </c>
      <c r="Q48" s="51">
        <f t="shared" si="21"/>
      </c>
      <c r="R48" s="105" t="e">
        <f>IF(#REF!="GOUEDARD",#REF!,"")</f>
        <v>#REF!</v>
      </c>
      <c r="S48" s="72"/>
      <c r="T48" s="75">
        <f t="shared" si="16"/>
      </c>
      <c r="U48" s="75">
        <f t="shared" si="17"/>
      </c>
      <c r="V48" s="79" t="e">
        <f>IF(#REF!="MARAIS",#REF!,"")</f>
        <v>#REF!</v>
      </c>
      <c r="W48" s="17"/>
      <c r="X48" s="89">
        <f t="shared" si="18"/>
        <v>0</v>
      </c>
      <c r="Y48" s="19"/>
      <c r="Z48" s="48">
        <f t="shared" si="19"/>
        <v>0</v>
      </c>
      <c r="AA48" s="48">
        <f t="shared" si="20"/>
        <v>0</v>
      </c>
      <c r="AB48" s="275">
        <f>A48</f>
        <v>40992</v>
      </c>
      <c r="AC48" s="21">
        <v>0.3541666666666667</v>
      </c>
      <c r="AD48" s="29">
        <v>90</v>
      </c>
      <c r="AE48" s="21">
        <v>0.6666666666666666</v>
      </c>
      <c r="AF48" s="229" t="s">
        <v>29</v>
      </c>
    </row>
    <row r="49" spans="1:32" s="9" customFormat="1" ht="24.75" customHeight="1" thickBot="1">
      <c r="A49" s="260"/>
      <c r="B49" s="5"/>
      <c r="C49" s="5"/>
      <c r="D49" s="41"/>
      <c r="E49" s="5">
        <f t="shared" si="12"/>
        <v>24</v>
      </c>
      <c r="F49" s="5">
        <v>0.2916666666666667</v>
      </c>
      <c r="G49" s="6"/>
      <c r="H49" s="13">
        <f t="shared" si="1"/>
      </c>
      <c r="I49" s="13">
        <f t="shared" si="2"/>
      </c>
      <c r="J49" s="14" t="e">
        <f>IF(#REF!="CONGNET",#REF!,"")</f>
        <v>#REF!</v>
      </c>
      <c r="K49" s="14"/>
      <c r="L49" s="13">
        <f t="shared" si="13"/>
      </c>
      <c r="M49" s="13">
        <f t="shared" si="14"/>
      </c>
      <c r="N49" s="104" t="e">
        <f>IF(#REF!="DOSSEVILLE",#REF!,"")</f>
        <v>#REF!</v>
      </c>
      <c r="O49" s="13"/>
      <c r="P49" s="13">
        <f t="shared" si="15"/>
      </c>
      <c r="Q49" s="52">
        <f t="shared" si="21"/>
      </c>
      <c r="R49" s="104" t="e">
        <f>IF(#REF!="GOUEDARD",#REF!,"")</f>
        <v>#REF!</v>
      </c>
      <c r="S49" s="73"/>
      <c r="T49" s="76">
        <f t="shared" si="16"/>
      </c>
      <c r="U49" s="76">
        <f t="shared" si="17"/>
      </c>
      <c r="V49" s="81" t="e">
        <f>IF(#REF!="MARAIS",#REF!,"")</f>
        <v>#REF!</v>
      </c>
      <c r="W49" s="20"/>
      <c r="X49" s="90">
        <f t="shared" si="18"/>
        <v>0</v>
      </c>
      <c r="Y49" s="91"/>
      <c r="Z49" s="92">
        <f t="shared" si="19"/>
        <v>0</v>
      </c>
      <c r="AA49" s="92">
        <f t="shared" si="20"/>
        <v>0</v>
      </c>
      <c r="AB49" s="276"/>
      <c r="AC49" s="23">
        <v>0.875</v>
      </c>
      <c r="AD49" s="33">
        <v>90</v>
      </c>
      <c r="AE49" s="23">
        <v>0.16666666666666666</v>
      </c>
      <c r="AF49" s="230"/>
    </row>
    <row r="50" spans="1:32" s="9" customFormat="1" ht="24.75" customHeight="1">
      <c r="A50" s="256">
        <f>A48+1</f>
        <v>40993</v>
      </c>
      <c r="B50" s="44"/>
      <c r="C50" s="44"/>
      <c r="D50" s="42"/>
      <c r="E50" s="44">
        <f t="shared" si="12"/>
        <v>24</v>
      </c>
      <c r="F50" s="44">
        <v>0</v>
      </c>
      <c r="G50" s="45"/>
      <c r="H50" s="46">
        <f t="shared" si="1"/>
      </c>
      <c r="I50" s="46">
        <f t="shared" si="2"/>
      </c>
      <c r="J50" s="47" t="e">
        <f>IF(#REF!="CONGNET",#REF!,"")</f>
        <v>#REF!</v>
      </c>
      <c r="K50" s="47"/>
      <c r="L50" s="46">
        <f t="shared" si="13"/>
      </c>
      <c r="M50" s="46">
        <f t="shared" si="14"/>
      </c>
      <c r="N50" s="105" t="e">
        <f>IF(#REF!="DOSSEVILLE",#REF!,"")</f>
        <v>#REF!</v>
      </c>
      <c r="O50" s="46"/>
      <c r="P50" s="46">
        <f t="shared" si="15"/>
      </c>
      <c r="Q50" s="53">
        <f t="shared" si="21"/>
      </c>
      <c r="R50" s="105" t="e">
        <f>IF(#REF!="GOUEDARD",#REF!,"")</f>
        <v>#REF!</v>
      </c>
      <c r="S50" s="74"/>
      <c r="T50" s="75">
        <f t="shared" si="16"/>
      </c>
      <c r="U50" s="75">
        <f t="shared" si="17"/>
      </c>
      <c r="V50" s="79" t="e">
        <f>IF(#REF!="MARAIS",#REF!,"")</f>
        <v>#REF!</v>
      </c>
      <c r="W50" s="17"/>
      <c r="X50" s="11">
        <f t="shared" si="18"/>
        <v>0</v>
      </c>
      <c r="Z50" s="48">
        <f t="shared" si="19"/>
        <v>0</v>
      </c>
      <c r="AA50" s="48">
        <f t="shared" si="20"/>
        <v>0</v>
      </c>
      <c r="AB50" s="277">
        <f>A50</f>
        <v>40993</v>
      </c>
      <c r="AC50" s="153">
        <v>0.375</v>
      </c>
      <c r="AD50" s="150">
        <v>89</v>
      </c>
      <c r="AE50" s="149">
        <v>0.6875</v>
      </c>
      <c r="AF50" s="151" t="s">
        <v>20</v>
      </c>
    </row>
    <row r="51" spans="1:32" s="9" customFormat="1" ht="24.75" customHeight="1">
      <c r="A51" s="257"/>
      <c r="B51" s="5"/>
      <c r="C51" s="5"/>
      <c r="D51" s="41"/>
      <c r="E51" s="5">
        <f t="shared" si="12"/>
        <v>24</v>
      </c>
      <c r="F51" s="5"/>
      <c r="G51" s="6"/>
      <c r="H51" s="13">
        <f t="shared" si="1"/>
      </c>
      <c r="I51" s="13">
        <f t="shared" si="2"/>
      </c>
      <c r="J51" s="14" t="e">
        <f>IF(#REF!="CONGNET",#REF!,"")</f>
        <v>#REF!</v>
      </c>
      <c r="K51" s="14"/>
      <c r="L51" s="13">
        <f t="shared" si="13"/>
      </c>
      <c r="M51" s="13">
        <f t="shared" si="14"/>
      </c>
      <c r="N51" s="104" t="e">
        <f>IF(#REF!="DOSSEVILLE",#REF!,"")</f>
        <v>#REF!</v>
      </c>
      <c r="O51" s="13"/>
      <c r="P51" s="13">
        <f t="shared" si="15"/>
      </c>
      <c r="Q51" s="52">
        <f t="shared" si="21"/>
      </c>
      <c r="R51" s="104" t="e">
        <f>IF(#REF!="GOUEDARD",#REF!,"")</f>
        <v>#REF!</v>
      </c>
      <c r="S51" s="73"/>
      <c r="T51" s="76">
        <f t="shared" si="16"/>
      </c>
      <c r="U51" s="76">
        <f t="shared" si="17"/>
      </c>
      <c r="V51" s="81" t="e">
        <f>IF(#REF!="MARAIS",#REF!,"")</f>
        <v>#REF!</v>
      </c>
      <c r="W51" s="20"/>
      <c r="X51" s="11">
        <f t="shared" si="18"/>
        <v>0</v>
      </c>
      <c r="Z51" s="92">
        <f t="shared" si="19"/>
        <v>0</v>
      </c>
      <c r="AA51" s="92">
        <f t="shared" si="20"/>
        <v>0</v>
      </c>
      <c r="AB51" s="278"/>
      <c r="AC51" s="154">
        <v>0.8958333333333334</v>
      </c>
      <c r="AD51" s="36">
        <v>87</v>
      </c>
      <c r="AE51" s="5">
        <v>0.16666666666666666</v>
      </c>
      <c r="AF51" s="67"/>
    </row>
    <row r="52" spans="1:32" s="9" customFormat="1" ht="24.75" customHeight="1">
      <c r="A52" s="259">
        <f>A50+1</f>
        <v>40994</v>
      </c>
      <c r="B52" s="3"/>
      <c r="C52" s="3"/>
      <c r="D52" s="40"/>
      <c r="E52" s="3">
        <f t="shared" si="12"/>
        <v>24</v>
      </c>
      <c r="F52" s="3">
        <v>0.25</v>
      </c>
      <c r="G52" s="4"/>
      <c r="H52" s="10">
        <f t="shared" si="1"/>
      </c>
      <c r="I52" s="10">
        <f t="shared" si="2"/>
      </c>
      <c r="J52" s="38" t="e">
        <f>IF(#REF!="CONGNET",#REF!,"")</f>
        <v>#REF!</v>
      </c>
      <c r="K52" s="38"/>
      <c r="L52" s="10">
        <f t="shared" si="13"/>
      </c>
      <c r="M52" s="10">
        <f t="shared" si="14"/>
      </c>
      <c r="N52" s="105" t="e">
        <f>IF(#REF!="DOSSEVILLE",#REF!,"")</f>
        <v>#REF!</v>
      </c>
      <c r="O52" s="10"/>
      <c r="P52" s="10">
        <f t="shared" si="15"/>
      </c>
      <c r="Q52" s="51">
        <f t="shared" si="21"/>
      </c>
      <c r="R52" s="105" t="e">
        <f>IF(#REF!="GOUEDARD",#REF!,"")</f>
        <v>#REF!</v>
      </c>
      <c r="S52" s="72"/>
      <c r="T52" s="75">
        <f t="shared" si="16"/>
      </c>
      <c r="U52" s="75">
        <f t="shared" si="17"/>
      </c>
      <c r="V52" s="79" t="e">
        <f>IF(#REF!="MARAIS",#REF!,"")</f>
        <v>#REF!</v>
      </c>
      <c r="W52" s="17"/>
      <c r="X52" s="48">
        <f t="shared" si="18"/>
        <v>0</v>
      </c>
      <c r="Y52" s="19"/>
      <c r="Z52" s="48">
        <f t="shared" si="19"/>
        <v>0</v>
      </c>
      <c r="AA52" s="48">
        <f t="shared" si="20"/>
        <v>0</v>
      </c>
      <c r="AB52" s="275">
        <f>A52</f>
        <v>40994</v>
      </c>
      <c r="AC52" s="97">
        <v>0.3958333333333333</v>
      </c>
      <c r="AD52" s="98">
        <v>84</v>
      </c>
      <c r="AE52" s="97">
        <v>0.6875</v>
      </c>
      <c r="AF52" s="63"/>
    </row>
    <row r="53" spans="1:32" s="9" customFormat="1" ht="24.75" customHeight="1" thickBot="1">
      <c r="A53" s="273"/>
      <c r="B53" s="124"/>
      <c r="C53" s="124"/>
      <c r="D53" s="125"/>
      <c r="E53" s="124">
        <f t="shared" si="12"/>
        <v>24</v>
      </c>
      <c r="F53" s="124">
        <v>0</v>
      </c>
      <c r="G53" s="126"/>
      <c r="H53" s="127">
        <f t="shared" si="1"/>
      </c>
      <c r="I53" s="127">
        <f t="shared" si="2"/>
      </c>
      <c r="J53" s="128" t="e">
        <f>IF(#REF!="CONGNET",#REF!,"")</f>
        <v>#REF!</v>
      </c>
      <c r="K53" s="128"/>
      <c r="L53" s="127">
        <f t="shared" si="13"/>
      </c>
      <c r="M53" s="127">
        <f t="shared" si="14"/>
      </c>
      <c r="N53" s="129" t="e">
        <f>IF(#REF!="DOSSEVILLE",#REF!,"")</f>
        <v>#REF!</v>
      </c>
      <c r="O53" s="127"/>
      <c r="P53" s="127">
        <f t="shared" si="15"/>
      </c>
      <c r="Q53" s="130">
        <f t="shared" si="21"/>
      </c>
      <c r="R53" s="129" t="e">
        <f>IF(#REF!="GOUEDARD",#REF!,"")</f>
        <v>#REF!</v>
      </c>
      <c r="S53" s="131"/>
      <c r="T53" s="132">
        <f t="shared" si="16"/>
      </c>
      <c r="U53" s="132">
        <f t="shared" si="17"/>
      </c>
      <c r="V53" s="133" t="e">
        <f>IF(#REF!="MARAIS",#REF!,"")</f>
        <v>#REF!</v>
      </c>
      <c r="W53" s="134"/>
      <c r="X53" s="48">
        <f t="shared" si="18"/>
        <v>0</v>
      </c>
      <c r="Y53" s="19"/>
      <c r="Z53" s="48">
        <f t="shared" si="19"/>
        <v>0</v>
      </c>
      <c r="AA53" s="48">
        <f t="shared" si="20"/>
        <v>0</v>
      </c>
      <c r="AB53" s="276"/>
      <c r="AC53" s="23">
        <v>0.8958333333333334</v>
      </c>
      <c r="AD53" s="33">
        <v>80</v>
      </c>
      <c r="AE53" s="145">
        <v>0.20833333333333334</v>
      </c>
      <c r="AF53" s="185"/>
    </row>
    <row r="54" spans="1:32" s="9" customFormat="1" ht="24.75" customHeight="1" thickTop="1">
      <c r="A54" s="274">
        <f>A52+1</f>
        <v>40995</v>
      </c>
      <c r="B54" s="44"/>
      <c r="C54" s="44"/>
      <c r="D54" s="42"/>
      <c r="E54" s="44">
        <f t="shared" si="12"/>
        <v>24</v>
      </c>
      <c r="F54" s="44">
        <v>0.1875</v>
      </c>
      <c r="G54" s="45"/>
      <c r="H54" s="46">
        <f t="shared" si="1"/>
      </c>
      <c r="I54" s="46">
        <f t="shared" si="2"/>
      </c>
      <c r="J54" s="47" t="e">
        <f>IF(#REF!="CONGNET",#REF!,"")</f>
        <v>#REF!</v>
      </c>
      <c r="K54" s="47"/>
      <c r="L54" s="46">
        <f t="shared" si="13"/>
      </c>
      <c r="M54" s="46">
        <f t="shared" si="14"/>
      </c>
      <c r="N54" s="105" t="e">
        <f>IF(#REF!="DOSSEVILLE",#REF!,"")</f>
        <v>#REF!</v>
      </c>
      <c r="O54" s="46"/>
      <c r="P54" s="46">
        <f t="shared" si="15"/>
      </c>
      <c r="Q54" s="53">
        <f t="shared" si="21"/>
      </c>
      <c r="R54" s="105" t="e">
        <f>IF(#REF!="GOUEDARD",#REF!,"")</f>
        <v>#REF!</v>
      </c>
      <c r="S54" s="74"/>
      <c r="T54" s="94">
        <f t="shared" si="16"/>
      </c>
      <c r="U54" s="94">
        <f t="shared" si="17"/>
      </c>
      <c r="V54" s="95" t="e">
        <f>IF(#REF!="MARAIS",#REF!,"")</f>
        <v>#REF!</v>
      </c>
      <c r="W54" s="96"/>
      <c r="X54" s="146">
        <f t="shared" si="18"/>
        <v>0</v>
      </c>
      <c r="Y54" s="147"/>
      <c r="Z54" s="148">
        <f t="shared" si="19"/>
        <v>0</v>
      </c>
      <c r="AA54" s="148">
        <f t="shared" si="20"/>
        <v>0</v>
      </c>
      <c r="AB54" s="272">
        <f>A54</f>
        <v>40995</v>
      </c>
      <c r="AC54" s="39">
        <v>0.4166666666666667</v>
      </c>
      <c r="AD54" s="34">
        <v>77</v>
      </c>
      <c r="AE54" s="39">
        <v>0.7291666666666666</v>
      </c>
      <c r="AF54" s="66"/>
    </row>
    <row r="55" spans="1:32" s="9" customFormat="1" ht="24.75" customHeight="1">
      <c r="A55" s="262"/>
      <c r="B55" s="5"/>
      <c r="C55" s="5"/>
      <c r="D55" s="41"/>
      <c r="E55" s="5">
        <f t="shared" si="12"/>
        <v>24</v>
      </c>
      <c r="F55" s="5">
        <v>0.020833333333333332</v>
      </c>
      <c r="G55" s="6"/>
      <c r="H55" s="13">
        <f t="shared" si="1"/>
      </c>
      <c r="I55" s="13">
        <f t="shared" si="2"/>
      </c>
      <c r="J55" s="14" t="e">
        <f>IF(#REF!="CONGNET",#REF!,"")</f>
        <v>#REF!</v>
      </c>
      <c r="K55" s="14"/>
      <c r="L55" s="13">
        <f t="shared" si="13"/>
      </c>
      <c r="M55" s="13">
        <f t="shared" si="14"/>
      </c>
      <c r="N55" s="104" t="e">
        <f>IF(#REF!="DOSSEVILLE",#REF!,"")</f>
        <v>#REF!</v>
      </c>
      <c r="O55" s="13"/>
      <c r="P55" s="13">
        <f t="shared" si="15"/>
      </c>
      <c r="Q55" s="52">
        <f t="shared" si="21"/>
      </c>
      <c r="R55" s="104" t="e">
        <f>IF(#REF!="GOUEDARD",#REF!,"")</f>
        <v>#REF!</v>
      </c>
      <c r="S55" s="73"/>
      <c r="T55" s="76">
        <f t="shared" si="16"/>
      </c>
      <c r="U55" s="76">
        <f t="shared" si="17"/>
      </c>
      <c r="V55" s="81" t="e">
        <f>IF(#REF!="MARAIS",#REF!,"")</f>
        <v>#REF!</v>
      </c>
      <c r="W55" s="20"/>
      <c r="X55" s="90">
        <f t="shared" si="18"/>
        <v>0</v>
      </c>
      <c r="Y55" s="91"/>
      <c r="Z55" s="92">
        <f t="shared" si="19"/>
        <v>0</v>
      </c>
      <c r="AA55" s="92">
        <f t="shared" si="20"/>
        <v>0</v>
      </c>
      <c r="AB55" s="234"/>
      <c r="AC55" s="22">
        <v>0.9166666666666666</v>
      </c>
      <c r="AD55" s="30">
        <v>72</v>
      </c>
      <c r="AE55" s="22">
        <v>0.20833333333333334</v>
      </c>
      <c r="AF55" s="93"/>
    </row>
    <row r="56" spans="1:32" s="9" customFormat="1" ht="24.75" customHeight="1">
      <c r="A56" s="256">
        <f>A54+1</f>
        <v>40996</v>
      </c>
      <c r="B56" s="44"/>
      <c r="C56" s="44"/>
      <c r="D56" s="42"/>
      <c r="E56" s="44">
        <f t="shared" si="12"/>
        <v>24</v>
      </c>
      <c r="F56" s="44">
        <v>0.10416666666666667</v>
      </c>
      <c r="G56" s="4"/>
      <c r="H56" s="46">
        <f t="shared" si="1"/>
      </c>
      <c r="I56" s="46">
        <f t="shared" si="2"/>
      </c>
      <c r="J56" s="47" t="e">
        <f>IF(#REF!="CONGNET",#REF!,"")</f>
        <v>#REF!</v>
      </c>
      <c r="K56" s="47"/>
      <c r="L56" s="46">
        <f t="shared" si="13"/>
      </c>
      <c r="M56" s="46">
        <f t="shared" si="14"/>
      </c>
      <c r="N56" s="105" t="e">
        <f>IF(#REF!="DOSSEVILLE",#REF!,"")</f>
        <v>#REF!</v>
      </c>
      <c r="O56" s="46"/>
      <c r="P56" s="46">
        <f t="shared" si="15"/>
      </c>
      <c r="Q56" s="53">
        <f t="shared" si="21"/>
      </c>
      <c r="R56" s="105" t="e">
        <f>IF(#REF!="GOUEDARD",#REF!,"")</f>
        <v>#REF!</v>
      </c>
      <c r="S56" s="74"/>
      <c r="T56" s="94">
        <f t="shared" si="16"/>
      </c>
      <c r="U56" s="94">
        <f t="shared" si="17"/>
      </c>
      <c r="V56" s="95" t="e">
        <f>IF(#REF!="MARAIS",#REF!,"")</f>
        <v>#REF!</v>
      </c>
      <c r="W56" s="96"/>
      <c r="X56" s="11">
        <f t="shared" si="18"/>
        <v>0</v>
      </c>
      <c r="Z56" s="11">
        <f t="shared" si="19"/>
        <v>0</v>
      </c>
      <c r="AA56" s="11">
        <f t="shared" si="20"/>
        <v>0</v>
      </c>
      <c r="AB56" s="272">
        <f>A56</f>
        <v>40996</v>
      </c>
      <c r="AC56" s="97">
        <v>0.4375</v>
      </c>
      <c r="AD56" s="98">
        <v>67</v>
      </c>
      <c r="AE56" s="97">
        <v>0.75</v>
      </c>
      <c r="AF56" s="66"/>
    </row>
    <row r="57" spans="1:32" s="9" customFormat="1" ht="24.75" customHeight="1">
      <c r="A57" s="257"/>
      <c r="B57" s="5"/>
      <c r="C57" s="5"/>
      <c r="D57" s="41"/>
      <c r="E57" s="5">
        <f t="shared" si="12"/>
        <v>24</v>
      </c>
      <c r="F57" s="5">
        <v>0.08333333333333333</v>
      </c>
      <c r="G57" s="6"/>
      <c r="H57" s="13">
        <f t="shared" si="1"/>
      </c>
      <c r="I57" s="13">
        <f t="shared" si="2"/>
      </c>
      <c r="J57" s="14" t="e">
        <f>IF(#REF!="CONGNET",#REF!,"")</f>
        <v>#REF!</v>
      </c>
      <c r="K57" s="14"/>
      <c r="L57" s="13">
        <f t="shared" si="13"/>
      </c>
      <c r="M57" s="13">
        <f t="shared" si="14"/>
      </c>
      <c r="N57" s="104" t="e">
        <f>IF(#REF!="DOSSEVILLE",#REF!,"")</f>
        <v>#REF!</v>
      </c>
      <c r="O57" s="13"/>
      <c r="P57" s="13">
        <f t="shared" si="15"/>
      </c>
      <c r="Q57" s="52">
        <f t="shared" si="21"/>
      </c>
      <c r="R57" s="104" t="e">
        <f>IF(#REF!="GOUEDARD",#REF!,"")</f>
        <v>#REF!</v>
      </c>
      <c r="S57" s="73"/>
      <c r="T57" s="76">
        <f t="shared" si="16"/>
      </c>
      <c r="U57" s="76">
        <f t="shared" si="17"/>
      </c>
      <c r="V57" s="81" t="e">
        <f>IF(#REF!="MARAIS",#REF!,"")</f>
        <v>#REF!</v>
      </c>
      <c r="W57" s="20"/>
      <c r="X57" s="11">
        <f t="shared" si="18"/>
        <v>0</v>
      </c>
      <c r="Z57" s="11">
        <f t="shared" si="19"/>
        <v>0</v>
      </c>
      <c r="AA57" s="11">
        <f t="shared" si="20"/>
        <v>0</v>
      </c>
      <c r="AB57" s="234"/>
      <c r="AC57" s="22">
        <v>0.9583333333333334</v>
      </c>
      <c r="AD57" s="30">
        <v>62</v>
      </c>
      <c r="AE57" s="22">
        <v>0.25</v>
      </c>
      <c r="AF57" s="65"/>
    </row>
    <row r="58" spans="1:32" s="9" customFormat="1" ht="24.75" customHeight="1">
      <c r="A58" s="259">
        <f>A56+1</f>
        <v>40997</v>
      </c>
      <c r="B58" s="3"/>
      <c r="C58" s="3"/>
      <c r="D58" s="42"/>
      <c r="E58" s="3">
        <f t="shared" si="12"/>
        <v>24</v>
      </c>
      <c r="F58" s="3">
        <v>0.041666666666666664</v>
      </c>
      <c r="G58" s="4"/>
      <c r="H58" s="10">
        <f t="shared" si="1"/>
      </c>
      <c r="I58" s="10">
        <f t="shared" si="2"/>
      </c>
      <c r="J58" s="38" t="e">
        <f>IF(#REF!="CONGNET",#REF!,"")</f>
        <v>#REF!</v>
      </c>
      <c r="K58" s="38"/>
      <c r="L58" s="10">
        <f t="shared" si="13"/>
      </c>
      <c r="M58" s="10">
        <f t="shared" si="14"/>
      </c>
      <c r="N58" s="105" t="e">
        <f>IF(#REF!="DOSSEVILLE",#REF!,"")</f>
        <v>#REF!</v>
      </c>
      <c r="O58" s="10"/>
      <c r="P58" s="10">
        <f t="shared" si="15"/>
      </c>
      <c r="Q58" s="51">
        <f t="shared" si="21"/>
      </c>
      <c r="R58" s="105" t="e">
        <f>IF(#REF!="GOUEDARD",#REF!,"")</f>
        <v>#REF!</v>
      </c>
      <c r="S58" s="72"/>
      <c r="T58" s="10">
        <f t="shared" si="16"/>
      </c>
      <c r="U58" s="75">
        <f t="shared" si="17"/>
      </c>
      <c r="V58" s="79" t="e">
        <f>IF(#REF!="MARAIS",#REF!,"")</f>
        <v>#REF!</v>
      </c>
      <c r="W58" s="17"/>
      <c r="X58" s="11">
        <f t="shared" si="18"/>
        <v>0</v>
      </c>
      <c r="Z58" s="11">
        <f t="shared" si="19"/>
        <v>0</v>
      </c>
      <c r="AA58" s="11">
        <f t="shared" si="20"/>
        <v>0</v>
      </c>
      <c r="AB58" s="235">
        <f>A58</f>
        <v>40997</v>
      </c>
      <c r="AC58" s="21">
        <v>0.4583333333333333</v>
      </c>
      <c r="AD58" s="29">
        <v>57</v>
      </c>
      <c r="AE58" s="21">
        <v>0.7708333333333334</v>
      </c>
      <c r="AF58" s="63"/>
    </row>
    <row r="59" spans="1:32" s="9" customFormat="1" ht="24.75" customHeight="1">
      <c r="A59" s="260"/>
      <c r="B59" s="5"/>
      <c r="C59" s="5"/>
      <c r="D59" s="41"/>
      <c r="E59" s="5">
        <f t="shared" si="12"/>
        <v>24</v>
      </c>
      <c r="F59" s="5">
        <v>0.14583333333333334</v>
      </c>
      <c r="G59" s="6"/>
      <c r="H59" s="13">
        <f t="shared" si="1"/>
      </c>
      <c r="I59" s="13">
        <f t="shared" si="2"/>
      </c>
      <c r="J59" s="14" t="e">
        <f>IF(#REF!="CONGNET",#REF!,"")</f>
        <v>#REF!</v>
      </c>
      <c r="K59" s="14"/>
      <c r="L59" s="13">
        <f t="shared" si="13"/>
      </c>
      <c r="M59" s="13">
        <f t="shared" si="14"/>
      </c>
      <c r="N59" s="104" t="e">
        <f>IF(#REF!="DOSSEVILLE",#REF!,"")</f>
        <v>#REF!</v>
      </c>
      <c r="O59" s="13"/>
      <c r="P59" s="13">
        <f t="shared" si="15"/>
      </c>
      <c r="Q59" s="52">
        <f t="shared" si="21"/>
      </c>
      <c r="R59" s="104" t="e">
        <f>IF(#REF!="GOUEDARD",#REF!,"")</f>
        <v>#REF!</v>
      </c>
      <c r="S59" s="73"/>
      <c r="T59" s="76">
        <f t="shared" si="16"/>
      </c>
      <c r="U59" s="76">
        <f t="shared" si="17"/>
      </c>
      <c r="V59" s="81" t="e">
        <f>IF(#REF!="MARAIS",#REF!,"")</f>
        <v>#REF!</v>
      </c>
      <c r="W59" s="20"/>
      <c r="X59" s="11">
        <f t="shared" si="18"/>
        <v>0</v>
      </c>
      <c r="Z59" s="11">
        <f t="shared" si="19"/>
        <v>0</v>
      </c>
      <c r="AA59" s="11">
        <f t="shared" si="20"/>
        <v>0</v>
      </c>
      <c r="AB59" s="236"/>
      <c r="AC59" s="22">
        <v>0.9791666666666666</v>
      </c>
      <c r="AD59" s="30">
        <v>51</v>
      </c>
      <c r="AE59" s="22">
        <v>0.2916666666666667</v>
      </c>
      <c r="AF59" s="62"/>
    </row>
    <row r="60" spans="1:32" s="9" customFormat="1" ht="24.75" customHeight="1">
      <c r="A60" s="259">
        <f>A58+1</f>
        <v>40998</v>
      </c>
      <c r="B60" s="3"/>
      <c r="C60" s="3"/>
      <c r="D60" s="42"/>
      <c r="E60" s="3">
        <f t="shared" si="12"/>
        <v>24</v>
      </c>
      <c r="F60" s="3">
        <v>0</v>
      </c>
      <c r="G60" s="4"/>
      <c r="H60" s="10">
        <f t="shared" si="1"/>
      </c>
      <c r="I60" s="10">
        <f t="shared" si="2"/>
      </c>
      <c r="J60" s="38" t="e">
        <f>IF(#REF!="CONGNET",#REF!,"")</f>
        <v>#REF!</v>
      </c>
      <c r="K60" s="38"/>
      <c r="L60" s="10">
        <f t="shared" si="13"/>
      </c>
      <c r="M60" s="10">
        <f t="shared" si="14"/>
      </c>
      <c r="N60" s="105" t="e">
        <f>IF(#REF!="DOSSEVILLE",#REF!,"")</f>
        <v>#REF!</v>
      </c>
      <c r="O60" s="10"/>
      <c r="P60" s="10">
        <f t="shared" si="15"/>
      </c>
      <c r="Q60" s="51">
        <f t="shared" si="21"/>
      </c>
      <c r="R60" s="105" t="e">
        <f>IF(#REF!="GOUEDARD",#REF!,"")</f>
        <v>#REF!</v>
      </c>
      <c r="S60" s="72"/>
      <c r="T60" s="10">
        <f t="shared" si="16"/>
      </c>
      <c r="U60" s="75">
        <f t="shared" si="17"/>
      </c>
      <c r="V60" s="79" t="e">
        <f>IF(#REF!="MARAIS",#REF!,"")</f>
        <v>#REF!</v>
      </c>
      <c r="W60" s="17"/>
      <c r="X60" s="11">
        <f t="shared" si="18"/>
        <v>0</v>
      </c>
      <c r="Z60" s="11">
        <f t="shared" si="19"/>
        <v>0</v>
      </c>
      <c r="AA60" s="11">
        <f t="shared" si="20"/>
        <v>0</v>
      </c>
      <c r="AB60" s="235">
        <f>A60</f>
        <v>40998</v>
      </c>
      <c r="AC60" s="21">
        <v>0.4791666666666667</v>
      </c>
      <c r="AD60" s="29">
        <v>46</v>
      </c>
      <c r="AE60" s="21">
        <v>0.8125</v>
      </c>
      <c r="AF60" s="63"/>
    </row>
    <row r="61" spans="1:32" s="9" customFormat="1" ht="24.75" customHeight="1">
      <c r="A61" s="260"/>
      <c r="B61" s="5"/>
      <c r="C61" s="5"/>
      <c r="D61" s="41"/>
      <c r="E61" s="5">
        <f t="shared" si="12"/>
        <v>24</v>
      </c>
      <c r="F61" s="5">
        <v>0.1875</v>
      </c>
      <c r="G61" s="6"/>
      <c r="H61" s="13">
        <f t="shared" si="1"/>
      </c>
      <c r="I61" s="13">
        <f t="shared" si="2"/>
      </c>
      <c r="J61" s="14" t="e">
        <f>IF(#REF!="CONGNET",#REF!,"")</f>
        <v>#REF!</v>
      </c>
      <c r="K61" s="14"/>
      <c r="L61" s="13">
        <f t="shared" si="13"/>
      </c>
      <c r="M61" s="13">
        <f t="shared" si="14"/>
      </c>
      <c r="N61" s="104" t="e">
        <f>IF(#REF!="DOSSEVILLE",#REF!,"")</f>
        <v>#REF!</v>
      </c>
      <c r="O61" s="13"/>
      <c r="P61" s="13">
        <f t="shared" si="15"/>
      </c>
      <c r="Q61" s="52">
        <f t="shared" si="21"/>
      </c>
      <c r="R61" s="104" t="e">
        <f>IF(#REF!="GOUEDARD",#REF!,"")</f>
        <v>#REF!</v>
      </c>
      <c r="S61" s="73"/>
      <c r="T61" s="76">
        <f t="shared" si="16"/>
      </c>
      <c r="U61" s="76">
        <f t="shared" si="17"/>
      </c>
      <c r="V61" s="81" t="e">
        <f>IF(#REF!="MARAIS",#REF!,"")</f>
        <v>#REF!</v>
      </c>
      <c r="W61" s="20"/>
      <c r="X61" s="11">
        <f t="shared" si="18"/>
        <v>0</v>
      </c>
      <c r="Z61" s="11">
        <f t="shared" si="19"/>
        <v>0</v>
      </c>
      <c r="AA61" s="11">
        <f t="shared" si="20"/>
        <v>0</v>
      </c>
      <c r="AB61" s="236"/>
      <c r="AC61" s="22">
        <v>0</v>
      </c>
      <c r="AD61" s="30">
        <v>40</v>
      </c>
      <c r="AE61" s="22">
        <v>0.3333333333333333</v>
      </c>
      <c r="AF61" s="62"/>
    </row>
    <row r="62" spans="1:32" s="9" customFormat="1" ht="24.75" customHeight="1">
      <c r="A62" s="259">
        <f>A60+1</f>
        <v>40999</v>
      </c>
      <c r="B62" s="3"/>
      <c r="C62" s="3"/>
      <c r="D62" s="42"/>
      <c r="E62" s="3">
        <f t="shared" si="12"/>
        <v>24</v>
      </c>
      <c r="F62" s="3">
        <v>0</v>
      </c>
      <c r="G62" s="4"/>
      <c r="H62" s="10">
        <f t="shared" si="1"/>
      </c>
      <c r="I62" s="10">
        <f t="shared" si="2"/>
      </c>
      <c r="J62" s="38" t="e">
        <f>IF(#REF!="CONGNET",#REF!,"")</f>
        <v>#REF!</v>
      </c>
      <c r="K62" s="38"/>
      <c r="L62" s="10">
        <f t="shared" si="13"/>
      </c>
      <c r="M62" s="10">
        <f t="shared" si="14"/>
      </c>
      <c r="N62" s="105" t="e">
        <f>IF(#REF!="DOSSEVILLE",#REF!,"")</f>
        <v>#REF!</v>
      </c>
      <c r="O62" s="10"/>
      <c r="P62" s="10">
        <f t="shared" si="15"/>
      </c>
      <c r="Q62" s="51">
        <f t="shared" si="21"/>
      </c>
      <c r="R62" s="105" t="e">
        <f>IF(#REF!="GOUEDARD",#REF!,"")</f>
        <v>#REF!</v>
      </c>
      <c r="S62" s="72"/>
      <c r="T62" s="75">
        <f t="shared" si="16"/>
      </c>
      <c r="U62" s="75">
        <f t="shared" si="17"/>
      </c>
      <c r="V62" s="79" t="e">
        <f>IF(#REF!="MARAIS",#REF!,"")</f>
        <v>#REF!</v>
      </c>
      <c r="W62" s="17"/>
      <c r="X62" s="11">
        <f t="shared" si="18"/>
        <v>0</v>
      </c>
      <c r="Z62" s="11">
        <f t="shared" si="19"/>
        <v>0</v>
      </c>
      <c r="AA62" s="11">
        <f t="shared" si="20"/>
        <v>0</v>
      </c>
      <c r="AB62" s="235">
        <f>A62</f>
        <v>40999</v>
      </c>
      <c r="AC62" s="21">
        <v>0.5416666666666666</v>
      </c>
      <c r="AD62" s="29">
        <v>36</v>
      </c>
      <c r="AE62" s="21">
        <v>0.875</v>
      </c>
      <c r="AF62" s="63"/>
    </row>
    <row r="63" spans="1:32" s="9" customFormat="1" ht="24.75" customHeight="1">
      <c r="A63" s="260"/>
      <c r="B63" s="5"/>
      <c r="C63" s="5"/>
      <c r="D63" s="41"/>
      <c r="E63" s="5">
        <f t="shared" si="12"/>
        <v>24</v>
      </c>
      <c r="F63" s="5">
        <v>0.20833333333333334</v>
      </c>
      <c r="G63" s="6"/>
      <c r="H63" s="13">
        <f t="shared" si="1"/>
      </c>
      <c r="I63" s="13">
        <f t="shared" si="2"/>
      </c>
      <c r="J63" s="14" t="e">
        <f>IF(#REF!="CONGNET",#REF!,"")</f>
        <v>#REF!</v>
      </c>
      <c r="K63" s="14"/>
      <c r="L63" s="13">
        <f t="shared" si="13"/>
      </c>
      <c r="M63" s="13">
        <f t="shared" si="14"/>
      </c>
      <c r="N63" s="104" t="e">
        <f>IF(#REF!="DOSSEVILLE",#REF!,"")</f>
        <v>#REF!</v>
      </c>
      <c r="O63" s="13"/>
      <c r="P63" s="13">
        <f t="shared" si="15"/>
      </c>
      <c r="Q63" s="52">
        <f t="shared" si="21"/>
      </c>
      <c r="R63" s="104" t="e">
        <f>IF(#REF!="GOUEDARD",#REF!,"")</f>
        <v>#REF!</v>
      </c>
      <c r="S63" s="73"/>
      <c r="T63" s="76">
        <f t="shared" si="16"/>
      </c>
      <c r="U63" s="76">
        <f t="shared" si="17"/>
      </c>
      <c r="V63" s="81" t="e">
        <f>IF(#REF!="MARAIS",#REF!,"")</f>
        <v>#REF!</v>
      </c>
      <c r="W63" s="20"/>
      <c r="X63" s="11">
        <f t="shared" si="18"/>
        <v>0</v>
      </c>
      <c r="Z63" s="11">
        <f t="shared" si="19"/>
        <v>0</v>
      </c>
      <c r="AA63" s="11">
        <f t="shared" si="20"/>
        <v>0</v>
      </c>
      <c r="AB63" s="236"/>
      <c r="AC63" s="54" t="s">
        <v>21</v>
      </c>
      <c r="AD63" s="54" t="s">
        <v>21</v>
      </c>
      <c r="AE63" s="54" t="s">
        <v>21</v>
      </c>
      <c r="AF63" s="62"/>
    </row>
    <row r="64" spans="7:31" ht="12.75">
      <c r="G64" s="70"/>
      <c r="AD64" s="19"/>
      <c r="AE64" s="70"/>
    </row>
    <row r="65" spans="7:31" ht="12.75">
      <c r="G65" s="70"/>
      <c r="AD65" s="19"/>
      <c r="AE65" s="70"/>
    </row>
  </sheetData>
  <mergeCells count="64"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40:AB41"/>
    <mergeCell ref="AB38:AB39"/>
    <mergeCell ref="AB46:AB47"/>
    <mergeCell ref="AB48:AB49"/>
    <mergeCell ref="AB50:AB51"/>
    <mergeCell ref="AB58:AB59"/>
    <mergeCell ref="AB60:AB61"/>
    <mergeCell ref="AB62:AB63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34:A35"/>
    <mergeCell ref="A38:A39"/>
    <mergeCell ref="A18:A19"/>
    <mergeCell ref="A20:A21"/>
    <mergeCell ref="A22:A23"/>
    <mergeCell ref="A24:A25"/>
    <mergeCell ref="A26:A27"/>
    <mergeCell ref="A28:A29"/>
    <mergeCell ref="A30:A31"/>
    <mergeCell ref="A32:A33"/>
    <mergeCell ref="A60:A61"/>
    <mergeCell ref="A62:A63"/>
    <mergeCell ref="A52:A53"/>
    <mergeCell ref="A54:A55"/>
    <mergeCell ref="A56:A57"/>
    <mergeCell ref="AF8:AF9"/>
    <mergeCell ref="AF48:AF49"/>
    <mergeCell ref="A50:A51"/>
    <mergeCell ref="A58:A59"/>
    <mergeCell ref="A42:A43"/>
    <mergeCell ref="A44:A45"/>
    <mergeCell ref="A46:A47"/>
    <mergeCell ref="A48:A49"/>
    <mergeCell ref="A36:A37"/>
    <mergeCell ref="A40:A41"/>
  </mergeCells>
  <conditionalFormatting sqref="G2:G63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">
      <formula1>#REF!</formula1>
    </dataValidation>
  </dataValidations>
  <printOptions/>
  <pageMargins left="0.1968503937007874" right="0.1968503937007874" top="0.3937007874015748" bottom="0.1968503937007874" header="0.5118110236220472" footer="0.07874015748031496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14062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9.421875" style="16" customWidth="1"/>
    <col min="31" max="31" width="6.7109375" style="15" customWidth="1"/>
    <col min="32" max="32" width="70.7109375" style="1" customWidth="1"/>
  </cols>
  <sheetData>
    <row r="1" spans="1:32" s="2" customFormat="1" ht="26.25" thickBot="1">
      <c r="A1" s="25">
        <v>41000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41000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41000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>
        <f aca="true" t="shared" si="1" ref="H2:H33">IF($G2="CONGNET",$X2,"")</f>
      </c>
      <c r="I2" s="7">
        <f aca="true" t="shared" si="2" ref="I2:I33">IF(G2="CONGNET",F2,"")</f>
      </c>
      <c r="J2" s="8" t="e">
        <f>IF(#REF!="CONGNET",#REF!,"")</f>
        <v>#REF!</v>
      </c>
      <c r="K2" s="8"/>
      <c r="L2" s="10">
        <f aca="true" t="shared" si="3" ref="L2:L33">IF($G2="DOSSEVILLE",$X2,"")</f>
      </c>
      <c r="M2" s="10">
        <f aca="true" t="shared" si="4" ref="M2:M33">IF(G2="DOSSEVILLE",F2,"")</f>
      </c>
      <c r="N2" s="8" t="e">
        <f>IF(#REF!="DOSSEVILLE",#REF!,"")</f>
        <v>#REF!</v>
      </c>
      <c r="O2" s="10"/>
      <c r="P2" s="10">
        <f aca="true" t="shared" si="5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 aca="true" t="shared" si="6" ref="T2:T33">IF($G2="MARAIS",$X2,"")</f>
      </c>
      <c r="U2" s="7">
        <f aca="true" t="shared" si="7" ref="U2:U33">IF($G2="MARAIS",$F2,"")</f>
      </c>
      <c r="V2" s="79" t="e">
        <f>IF(#REF!="MARAIS",#REF!,"")</f>
        <v>#REF!</v>
      </c>
      <c r="W2" s="17"/>
      <c r="X2" s="11">
        <f aca="true" t="shared" si="8" ref="X2:X33">TIMEVALUE(TEXT(E2,"h:mm"))</f>
        <v>0</v>
      </c>
      <c r="Y2" s="12" t="s">
        <v>4</v>
      </c>
      <c r="Z2" s="11">
        <f aca="true" t="shared" si="9" ref="Z2:Z33">X2</f>
        <v>0</v>
      </c>
      <c r="AA2" s="11">
        <f aca="true" t="shared" si="10" ref="AA2:AA33">Z2</f>
        <v>0</v>
      </c>
      <c r="AB2" s="231">
        <f>A2</f>
        <v>41000</v>
      </c>
      <c r="AC2" s="18">
        <v>0.041666666666666664</v>
      </c>
      <c r="AD2" s="31">
        <v>32</v>
      </c>
      <c r="AE2" s="18">
        <v>0.375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>
        <v>0.22916666666666666</v>
      </c>
      <c r="G3" s="6"/>
      <c r="H3" s="13">
        <f t="shared" si="1"/>
      </c>
      <c r="I3" s="13">
        <f t="shared" si="2"/>
      </c>
      <c r="J3" s="14" t="e">
        <f>IF(#REF!="CONGNET",#REF!,"")</f>
        <v>#REF!</v>
      </c>
      <c r="K3" s="14"/>
      <c r="L3" s="13">
        <f t="shared" si="3"/>
      </c>
      <c r="M3" s="13">
        <f t="shared" si="4"/>
      </c>
      <c r="N3" s="104" t="e">
        <f>IF(#REF!="DOSSEVILLE",#REF!,"")</f>
        <v>#REF!</v>
      </c>
      <c r="O3" s="13"/>
      <c r="P3" s="13">
        <f t="shared" si="5"/>
      </c>
      <c r="Q3" s="52">
        <f aca="true" t="shared" si="11" ref="Q3:Q34">IF(G3="GOUEDARD",F3,"")</f>
      </c>
      <c r="R3" s="104" t="e">
        <f>IF(#REF!="GOUEDARD",#REF!,"")</f>
        <v>#REF!</v>
      </c>
      <c r="S3" s="73"/>
      <c r="T3" s="77">
        <f t="shared" si="6"/>
      </c>
      <c r="U3" s="77">
        <f t="shared" si="7"/>
      </c>
      <c r="V3" s="80" t="e">
        <f>IF(#REF!="MARAIS",#REF!,"")</f>
        <v>#REF!</v>
      </c>
      <c r="W3" s="69"/>
      <c r="X3" s="11">
        <f t="shared" si="8"/>
        <v>0</v>
      </c>
      <c r="Y3" s="9" t="s">
        <v>5</v>
      </c>
      <c r="Z3" s="11">
        <f t="shared" si="9"/>
        <v>0</v>
      </c>
      <c r="AA3" s="11">
        <f t="shared" si="10"/>
        <v>0</v>
      </c>
      <c r="AB3" s="232"/>
      <c r="AC3" s="22">
        <v>0.5833333333333334</v>
      </c>
      <c r="AD3" s="32">
        <v>35</v>
      </c>
      <c r="AE3" s="22">
        <v>0.9166666666666666</v>
      </c>
      <c r="AF3" s="174" t="s">
        <v>25</v>
      </c>
    </row>
    <row r="4" spans="1:32" s="9" customFormat="1" ht="24.75" customHeight="1">
      <c r="A4" s="254">
        <f>A2+1</f>
        <v>41001</v>
      </c>
      <c r="B4" s="3"/>
      <c r="C4" s="3"/>
      <c r="D4" s="42"/>
      <c r="E4" s="3">
        <f t="shared" si="0"/>
        <v>24</v>
      </c>
      <c r="F4" s="3">
        <v>0</v>
      </c>
      <c r="G4" s="4"/>
      <c r="H4" s="10">
        <f t="shared" si="1"/>
      </c>
      <c r="I4" s="10">
        <f t="shared" si="2"/>
      </c>
      <c r="J4" s="38" t="e">
        <f>IF(#REF!="CONGNET",#REF!,"")</f>
        <v>#REF!</v>
      </c>
      <c r="K4" s="38"/>
      <c r="L4" s="10">
        <f t="shared" si="3"/>
      </c>
      <c r="M4" s="10">
        <f t="shared" si="4"/>
      </c>
      <c r="N4" s="105" t="e">
        <f>IF(#REF!="DOSSEVILLE",#REF!,"")</f>
        <v>#REF!</v>
      </c>
      <c r="O4" s="10"/>
      <c r="P4" s="10">
        <f t="shared" si="5"/>
      </c>
      <c r="Q4" s="51">
        <f t="shared" si="11"/>
      </c>
      <c r="R4" s="105" t="e">
        <f>IF(#REF!="GOUEDARD",#REF!,"")</f>
        <v>#REF!</v>
      </c>
      <c r="S4" s="72"/>
      <c r="T4" s="75">
        <f t="shared" si="6"/>
      </c>
      <c r="U4" s="75">
        <f t="shared" si="7"/>
      </c>
      <c r="V4" s="79" t="e">
        <f>IF(#REF!="MARAIS",#REF!,"")</f>
        <v>#REF!</v>
      </c>
      <c r="W4" s="17"/>
      <c r="X4" s="11">
        <f t="shared" si="8"/>
        <v>0</v>
      </c>
      <c r="Y4" s="9" t="s">
        <v>6</v>
      </c>
      <c r="Z4" s="11">
        <f t="shared" si="9"/>
        <v>0</v>
      </c>
      <c r="AA4" s="11">
        <f t="shared" si="10"/>
        <v>0</v>
      </c>
      <c r="AB4" s="235">
        <f>A4</f>
        <v>41001</v>
      </c>
      <c r="AC4" s="21">
        <v>0.125</v>
      </c>
      <c r="AD4" s="29">
        <v>40</v>
      </c>
      <c r="AE4" s="21">
        <v>0.4375</v>
      </c>
      <c r="AF4" s="175" t="s">
        <v>26</v>
      </c>
    </row>
    <row r="5" spans="1:32" s="9" customFormat="1" ht="24.75" customHeight="1">
      <c r="A5" s="255"/>
      <c r="B5" s="5"/>
      <c r="C5" s="5"/>
      <c r="D5" s="41"/>
      <c r="E5" s="5">
        <f t="shared" si="0"/>
        <v>24</v>
      </c>
      <c r="F5" s="5">
        <v>0.2708333333333333</v>
      </c>
      <c r="G5" s="6"/>
      <c r="H5" s="13">
        <f t="shared" si="1"/>
      </c>
      <c r="I5" s="13">
        <f t="shared" si="2"/>
      </c>
      <c r="J5" s="14" t="e">
        <f>IF(#REF!="CONGNET",#REF!,"")</f>
        <v>#REF!</v>
      </c>
      <c r="K5" s="14"/>
      <c r="L5" s="13">
        <f t="shared" si="3"/>
      </c>
      <c r="M5" s="13">
        <f t="shared" si="4"/>
      </c>
      <c r="N5" s="104" t="e">
        <f>IF(#REF!="DOSSEVILLE",#REF!,"")</f>
        <v>#REF!</v>
      </c>
      <c r="O5" s="13"/>
      <c r="P5" s="13">
        <f t="shared" si="5"/>
      </c>
      <c r="Q5" s="52">
        <f t="shared" si="11"/>
      </c>
      <c r="R5" s="104" t="e">
        <f>IF(#REF!="GOUEDARD",#REF!,"")</f>
        <v>#REF!</v>
      </c>
      <c r="S5" s="73"/>
      <c r="T5" s="76">
        <f t="shared" si="6"/>
      </c>
      <c r="U5" s="76">
        <f t="shared" si="7"/>
      </c>
      <c r="V5" s="81" t="e">
        <f>IF(#REF!="MARAIS",#REF!,"")</f>
        <v>#REF!</v>
      </c>
      <c r="W5" s="20"/>
      <c r="X5" s="11">
        <f t="shared" si="8"/>
        <v>0</v>
      </c>
      <c r="Y5" s="9" t="s">
        <v>17</v>
      </c>
      <c r="Z5" s="11">
        <f t="shared" si="9"/>
        <v>0</v>
      </c>
      <c r="AA5" s="11">
        <f t="shared" si="10"/>
        <v>0</v>
      </c>
      <c r="AB5" s="236"/>
      <c r="AC5" s="22">
        <v>0.6666666666666666</v>
      </c>
      <c r="AD5" s="30">
        <v>46</v>
      </c>
      <c r="AE5" s="22">
        <v>0.9791666666666666</v>
      </c>
      <c r="AF5" s="174" t="s">
        <v>27</v>
      </c>
    </row>
    <row r="6" spans="1:32" s="9" customFormat="1" ht="24.75" customHeight="1">
      <c r="A6" s="250">
        <f>A4+1</f>
        <v>41002</v>
      </c>
      <c r="B6" s="3"/>
      <c r="C6" s="3"/>
      <c r="D6" s="42"/>
      <c r="E6" s="3">
        <f t="shared" si="0"/>
        <v>24</v>
      </c>
      <c r="F6" s="3">
        <v>0</v>
      </c>
      <c r="G6" s="4"/>
      <c r="H6" s="10">
        <f t="shared" si="1"/>
      </c>
      <c r="I6" s="10">
        <f t="shared" si="2"/>
      </c>
      <c r="J6" s="38" t="e">
        <f>IF(#REF!="CONGNET",#REF!,"")</f>
        <v>#REF!</v>
      </c>
      <c r="K6" s="38"/>
      <c r="L6" s="10">
        <f t="shared" si="3"/>
      </c>
      <c r="M6" s="10">
        <f t="shared" si="4"/>
      </c>
      <c r="N6" s="105" t="e">
        <f>IF(#REF!="DOSSEVILLE",#REF!,"")</f>
        <v>#REF!</v>
      </c>
      <c r="O6" s="10"/>
      <c r="P6" s="10">
        <f t="shared" si="5"/>
      </c>
      <c r="Q6" s="51">
        <f t="shared" si="11"/>
      </c>
      <c r="R6" s="105" t="e">
        <f>IF(#REF!="GOUEDARD",#REF!,"")</f>
        <v>#REF!</v>
      </c>
      <c r="S6" s="72"/>
      <c r="T6" s="75">
        <f t="shared" si="6"/>
      </c>
      <c r="U6" s="75">
        <f t="shared" si="7"/>
      </c>
      <c r="V6" s="79" t="e">
        <f>IF(#REF!="MARAIS",#REF!,"")</f>
        <v>#REF!</v>
      </c>
      <c r="W6" s="17"/>
      <c r="X6" s="11">
        <f t="shared" si="8"/>
        <v>0</v>
      </c>
      <c r="Z6" s="11">
        <f t="shared" si="9"/>
        <v>0</v>
      </c>
      <c r="AA6" s="11">
        <f t="shared" si="10"/>
        <v>0</v>
      </c>
      <c r="AB6" s="248">
        <f>A6</f>
        <v>41002</v>
      </c>
      <c r="AC6" s="21">
        <v>0.1875</v>
      </c>
      <c r="AD6" s="29">
        <v>54</v>
      </c>
      <c r="AE6" s="21">
        <v>0.5</v>
      </c>
      <c r="AF6" s="176" t="s">
        <v>28</v>
      </c>
    </row>
    <row r="7" spans="1:32" s="9" customFormat="1" ht="24.75" customHeight="1">
      <c r="A7" s="251"/>
      <c r="B7" s="5"/>
      <c r="C7" s="5"/>
      <c r="D7" s="41"/>
      <c r="E7" s="5">
        <f t="shared" si="0"/>
        <v>24</v>
      </c>
      <c r="F7" s="5">
        <v>0.2916666666666667</v>
      </c>
      <c r="G7" s="6"/>
      <c r="H7" s="13">
        <f t="shared" si="1"/>
      </c>
      <c r="I7" s="13">
        <f t="shared" si="2"/>
      </c>
      <c r="J7" s="14" t="e">
        <f>IF(#REF!="CONGNET",#REF!,"")</f>
        <v>#REF!</v>
      </c>
      <c r="K7" s="14"/>
      <c r="L7" s="13">
        <f t="shared" si="3"/>
      </c>
      <c r="M7" s="13">
        <f t="shared" si="4"/>
      </c>
      <c r="N7" s="104" t="e">
        <f>IF(#REF!="DOSSEVILLE",#REF!,"")</f>
        <v>#REF!</v>
      </c>
      <c r="O7" s="13"/>
      <c r="P7" s="13">
        <f t="shared" si="5"/>
      </c>
      <c r="Q7" s="52">
        <f t="shared" si="11"/>
      </c>
      <c r="R7" s="104" t="e">
        <f>IF(#REF!="GOUEDARD",#REF!,"")</f>
        <v>#REF!</v>
      </c>
      <c r="S7" s="73"/>
      <c r="T7" s="76">
        <f t="shared" si="6"/>
      </c>
      <c r="U7" s="76">
        <f t="shared" si="7"/>
      </c>
      <c r="V7" s="81" t="e">
        <f>IF(#REF!="MARAIS",#REF!,"")</f>
        <v>#REF!</v>
      </c>
      <c r="W7" s="20"/>
      <c r="X7" s="11">
        <f t="shared" si="8"/>
        <v>0</v>
      </c>
      <c r="Z7" s="11">
        <f t="shared" si="9"/>
        <v>0</v>
      </c>
      <c r="AA7" s="11">
        <f t="shared" si="10"/>
        <v>0</v>
      </c>
      <c r="AB7" s="263"/>
      <c r="AC7" s="22">
        <v>0.7083333333333334</v>
      </c>
      <c r="AD7" s="30">
        <v>62</v>
      </c>
      <c r="AE7" s="22">
        <v>0.020833333333333332</v>
      </c>
      <c r="AF7" s="60"/>
    </row>
    <row r="8" spans="1:32" s="9" customFormat="1" ht="24.75" customHeight="1">
      <c r="A8" s="252">
        <f>A6+1</f>
        <v>41003</v>
      </c>
      <c r="B8" s="3"/>
      <c r="C8" s="3"/>
      <c r="D8" s="42"/>
      <c r="E8" s="3">
        <f t="shared" si="0"/>
        <v>24</v>
      </c>
      <c r="F8" s="3">
        <v>0</v>
      </c>
      <c r="G8" s="4"/>
      <c r="H8" s="10">
        <f t="shared" si="1"/>
      </c>
      <c r="I8" s="10">
        <f t="shared" si="2"/>
      </c>
      <c r="J8" s="38" t="e">
        <f>IF(#REF!="CONGNET",#REF!,"")</f>
        <v>#REF!</v>
      </c>
      <c r="K8" s="38"/>
      <c r="L8" s="10">
        <f t="shared" si="3"/>
      </c>
      <c r="M8" s="10">
        <f t="shared" si="4"/>
      </c>
      <c r="N8" s="105" t="e">
        <f>IF(#REF!="DOSSEVILLE",#REF!,"")</f>
        <v>#REF!</v>
      </c>
      <c r="O8" s="10"/>
      <c r="P8" s="10">
        <f t="shared" si="5"/>
      </c>
      <c r="Q8" s="51">
        <f t="shared" si="11"/>
      </c>
      <c r="R8" s="105" t="e">
        <f>IF(#REF!="GOUEDARD",#REF!,"")</f>
        <v>#REF!</v>
      </c>
      <c r="S8" s="72"/>
      <c r="T8" s="75">
        <f t="shared" si="6"/>
      </c>
      <c r="U8" s="75">
        <f t="shared" si="7"/>
      </c>
      <c r="V8" s="79" t="e">
        <f>IF(#REF!="MARAIS",#REF!,"")</f>
        <v>#REF!</v>
      </c>
      <c r="W8" s="17"/>
      <c r="X8" s="11">
        <f t="shared" si="8"/>
        <v>0</v>
      </c>
      <c r="Z8" s="11">
        <f t="shared" si="9"/>
        <v>0</v>
      </c>
      <c r="AA8" s="11">
        <f t="shared" si="10"/>
        <v>0</v>
      </c>
      <c r="AB8" s="233">
        <f>A8</f>
        <v>41003</v>
      </c>
      <c r="AC8" s="21">
        <v>0.20833333333333334</v>
      </c>
      <c r="AD8" s="29">
        <v>71</v>
      </c>
      <c r="AE8" s="21">
        <v>0.5208333333333334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0.2916666666666667</v>
      </c>
      <c r="G9" s="6"/>
      <c r="H9" s="13">
        <f t="shared" si="1"/>
      </c>
      <c r="I9" s="13">
        <f t="shared" si="2"/>
      </c>
      <c r="J9" s="14" t="e">
        <f>IF(#REF!="CONGNET",#REF!,"")</f>
        <v>#REF!</v>
      </c>
      <c r="K9" s="14"/>
      <c r="L9" s="13">
        <f t="shared" si="3"/>
      </c>
      <c r="M9" s="13">
        <f t="shared" si="4"/>
      </c>
      <c r="N9" s="104" t="e">
        <f>IF(#REF!="DOSSEVILLE",#REF!,"")</f>
        <v>#REF!</v>
      </c>
      <c r="O9" s="13"/>
      <c r="P9" s="13">
        <f t="shared" si="5"/>
      </c>
      <c r="Q9" s="52">
        <f t="shared" si="11"/>
      </c>
      <c r="R9" s="104" t="e">
        <f>IF(#REF!="GOUEDARD",#REF!,"")</f>
        <v>#REF!</v>
      </c>
      <c r="S9" s="73"/>
      <c r="T9" s="76">
        <f t="shared" si="6"/>
      </c>
      <c r="U9" s="76">
        <f t="shared" si="7"/>
      </c>
      <c r="V9" s="81" t="e">
        <f>IF(#REF!="MARAIS",#REF!,"")</f>
        <v>#REF!</v>
      </c>
      <c r="W9" s="20"/>
      <c r="X9" s="11">
        <f t="shared" si="8"/>
        <v>0</v>
      </c>
      <c r="Z9" s="11">
        <f t="shared" si="9"/>
        <v>0</v>
      </c>
      <c r="AA9" s="11">
        <f t="shared" si="10"/>
        <v>0</v>
      </c>
      <c r="AB9" s="234"/>
      <c r="AC9" s="22">
        <v>0.75</v>
      </c>
      <c r="AD9" s="30">
        <v>79</v>
      </c>
      <c r="AE9" s="22">
        <v>0.041666666666666664</v>
      </c>
      <c r="AF9" s="230"/>
    </row>
    <row r="10" spans="1:32" s="9" customFormat="1" ht="24.75" customHeight="1">
      <c r="A10" s="252">
        <f>A8+1</f>
        <v>41004</v>
      </c>
      <c r="B10" s="3"/>
      <c r="C10" s="3"/>
      <c r="D10" s="42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2"/>
      </c>
      <c r="J10" s="38" t="e">
        <f>IF(#REF!="CONGNET",#REF!,"")</f>
        <v>#REF!</v>
      </c>
      <c r="K10" s="38"/>
      <c r="L10" s="10">
        <f t="shared" si="3"/>
      </c>
      <c r="M10" s="10">
        <f t="shared" si="4"/>
      </c>
      <c r="N10" s="105" t="e">
        <f>IF(#REF!="DOSSEVILLE",#REF!,"")</f>
        <v>#REF!</v>
      </c>
      <c r="O10" s="10"/>
      <c r="P10" s="10">
        <f t="shared" si="5"/>
      </c>
      <c r="Q10" s="51">
        <f t="shared" si="11"/>
      </c>
      <c r="R10" s="105" t="e">
        <f>IF(#REF!="GOUEDARD",#REF!,"")</f>
        <v>#REF!</v>
      </c>
      <c r="S10" s="72"/>
      <c r="T10" s="75">
        <f t="shared" si="6"/>
      </c>
      <c r="U10" s="75">
        <f t="shared" si="7"/>
      </c>
      <c r="V10" s="79" t="e">
        <f>IF(#REF!="MARAIS",#REF!,"")</f>
        <v>#REF!</v>
      </c>
      <c r="W10" s="17"/>
      <c r="X10" s="11">
        <f t="shared" si="8"/>
        <v>0</v>
      </c>
      <c r="Z10" s="11">
        <f t="shared" si="9"/>
        <v>0</v>
      </c>
      <c r="AA10" s="11">
        <f t="shared" si="10"/>
        <v>0</v>
      </c>
      <c r="AB10" s="233">
        <f>A10</f>
        <v>41004</v>
      </c>
      <c r="AC10" s="21">
        <v>0.25</v>
      </c>
      <c r="AD10" s="29">
        <v>87</v>
      </c>
      <c r="AE10" s="21">
        <v>0.5625</v>
      </c>
      <c r="AF10" s="59"/>
    </row>
    <row r="11" spans="1:32" s="9" customFormat="1" ht="24.75" customHeight="1">
      <c r="A11" s="253"/>
      <c r="B11" s="5"/>
      <c r="C11" s="5"/>
      <c r="D11" s="41"/>
      <c r="E11" s="5">
        <f t="shared" si="0"/>
        <v>24</v>
      </c>
      <c r="F11" s="5">
        <v>0.2916666666666667</v>
      </c>
      <c r="G11" s="6"/>
      <c r="H11" s="13">
        <f t="shared" si="1"/>
      </c>
      <c r="I11" s="13">
        <f t="shared" si="2"/>
      </c>
      <c r="J11" s="14" t="e">
        <f>IF(#REF!="CONGNET",#REF!,"")</f>
        <v>#REF!</v>
      </c>
      <c r="K11" s="14"/>
      <c r="L11" s="13">
        <f t="shared" si="3"/>
      </c>
      <c r="M11" s="13">
        <f t="shared" si="4"/>
      </c>
      <c r="N11" s="104" t="e">
        <f>IF(#REF!="DOSSEVILLE",#REF!,"")</f>
        <v>#REF!</v>
      </c>
      <c r="O11" s="13"/>
      <c r="P11" s="13">
        <f t="shared" si="5"/>
      </c>
      <c r="Q11" s="52">
        <f t="shared" si="11"/>
      </c>
      <c r="R11" s="104" t="e">
        <f>IF(#REF!="GOUEDARD",#REF!,"")</f>
        <v>#REF!</v>
      </c>
      <c r="S11" s="73"/>
      <c r="T11" s="76">
        <f t="shared" si="6"/>
      </c>
      <c r="U11" s="76">
        <f t="shared" si="7"/>
      </c>
      <c r="V11" s="81" t="e">
        <f>IF(#REF!="MARAIS",#REF!,"")</f>
        <v>#REF!</v>
      </c>
      <c r="W11" s="20"/>
      <c r="X11" s="11">
        <f t="shared" si="8"/>
        <v>0</v>
      </c>
      <c r="Z11" s="11">
        <f t="shared" si="9"/>
        <v>0</v>
      </c>
      <c r="AA11" s="11">
        <f t="shared" si="10"/>
        <v>0</v>
      </c>
      <c r="AB11" s="234"/>
      <c r="AC11" s="22">
        <v>0.7708333333333334</v>
      </c>
      <c r="AD11" s="30">
        <v>95</v>
      </c>
      <c r="AE11" s="22">
        <v>0.0625</v>
      </c>
      <c r="AF11" s="58"/>
    </row>
    <row r="12" spans="1:32" s="9" customFormat="1" ht="24.75" customHeight="1">
      <c r="A12" s="254">
        <f>A10+1</f>
        <v>41005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2"/>
      </c>
      <c r="J12" s="38" t="e">
        <f>IF(#REF!="CONGNET",#REF!,"")</f>
        <v>#REF!</v>
      </c>
      <c r="K12" s="38"/>
      <c r="L12" s="10">
        <f t="shared" si="3"/>
      </c>
      <c r="M12" s="10">
        <f t="shared" si="4"/>
      </c>
      <c r="N12" s="105" t="e">
        <f>IF(#REF!="DOSSEVILLE",#REF!,"")</f>
        <v>#REF!</v>
      </c>
      <c r="O12" s="10"/>
      <c r="P12" s="10">
        <f t="shared" si="5"/>
      </c>
      <c r="Q12" s="51">
        <f t="shared" si="11"/>
      </c>
      <c r="R12" s="105" t="e">
        <f>IF(#REF!="GOUEDARD",#REF!,"")</f>
        <v>#REF!</v>
      </c>
      <c r="S12" s="72"/>
      <c r="T12" s="75">
        <f t="shared" si="6"/>
      </c>
      <c r="U12" s="75">
        <f t="shared" si="7"/>
      </c>
      <c r="V12" s="79" t="e">
        <f>IF(#REF!="MARAIS",#REF!,"")</f>
        <v>#REF!</v>
      </c>
      <c r="W12" s="17"/>
      <c r="X12" s="11">
        <f t="shared" si="8"/>
        <v>0</v>
      </c>
      <c r="Z12" s="11">
        <f t="shared" si="9"/>
        <v>0</v>
      </c>
      <c r="AA12" s="11">
        <f t="shared" si="10"/>
        <v>0</v>
      </c>
      <c r="AB12" s="235">
        <f>A12</f>
        <v>41005</v>
      </c>
      <c r="AC12" s="21">
        <v>0.2916666666666667</v>
      </c>
      <c r="AD12" s="119">
        <v>101</v>
      </c>
      <c r="AE12" s="21">
        <v>0.5833333333333334</v>
      </c>
      <c r="AF12" s="61"/>
    </row>
    <row r="13" spans="1:32" s="9" customFormat="1" ht="24.75" customHeight="1">
      <c r="A13" s="255"/>
      <c r="B13" s="5"/>
      <c r="C13" s="5"/>
      <c r="D13" s="41"/>
      <c r="E13" s="5">
        <f t="shared" si="0"/>
        <v>24</v>
      </c>
      <c r="F13" s="5">
        <v>0.2916666666666667</v>
      </c>
      <c r="G13" s="6"/>
      <c r="H13" s="13">
        <f t="shared" si="1"/>
      </c>
      <c r="I13" s="13">
        <f t="shared" si="2"/>
      </c>
      <c r="J13" s="14" t="e">
        <f>IF(#REF!="CONGNET",#REF!,"")</f>
        <v>#REF!</v>
      </c>
      <c r="K13" s="14"/>
      <c r="L13" s="13">
        <f t="shared" si="3"/>
      </c>
      <c r="M13" s="13">
        <f t="shared" si="4"/>
      </c>
      <c r="N13" s="104" t="e">
        <f>IF(#REF!="DOSSEVILLE",#REF!,"")</f>
        <v>#REF!</v>
      </c>
      <c r="O13" s="13"/>
      <c r="P13" s="13">
        <f t="shared" si="5"/>
      </c>
      <c r="Q13" s="52">
        <f t="shared" si="11"/>
      </c>
      <c r="R13" s="104" t="e">
        <f>IF(#REF!="GOUEDARD",#REF!,"")</f>
        <v>#REF!</v>
      </c>
      <c r="S13" s="73"/>
      <c r="T13" s="76">
        <f t="shared" si="6"/>
      </c>
      <c r="U13" s="76">
        <f t="shared" si="7"/>
      </c>
      <c r="V13" s="81" t="e">
        <f>IF(#REF!="MARAIS",#REF!,"")</f>
        <v>#REF!</v>
      </c>
      <c r="W13" s="20"/>
      <c r="X13" s="11">
        <f t="shared" si="8"/>
        <v>0</v>
      </c>
      <c r="Z13" s="11">
        <f t="shared" si="9"/>
        <v>0</v>
      </c>
      <c r="AA13" s="11">
        <f t="shared" si="10"/>
        <v>0</v>
      </c>
      <c r="AB13" s="236"/>
      <c r="AC13" s="22">
        <v>0.8125</v>
      </c>
      <c r="AD13" s="120">
        <v>106</v>
      </c>
      <c r="AE13" s="22">
        <v>0.10416666666666667</v>
      </c>
      <c r="AF13" s="82"/>
    </row>
    <row r="14" spans="1:32" s="9" customFormat="1" ht="24.75" customHeight="1">
      <c r="A14" s="254">
        <f>A12+1</f>
        <v>41006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/>
      <c r="J14" s="38" t="e">
        <f>IF(#REF!="CONGNET",#REF!,"")</f>
        <v>#REF!</v>
      </c>
      <c r="K14" s="38"/>
      <c r="L14" s="10">
        <f t="shared" si="3"/>
      </c>
      <c r="M14" s="10">
        <f t="shared" si="4"/>
      </c>
      <c r="N14" s="105" t="e">
        <f>IF(#REF!="DOSSEVILLE",#REF!,"")</f>
        <v>#REF!</v>
      </c>
      <c r="O14" s="10"/>
      <c r="P14" s="10">
        <f t="shared" si="5"/>
      </c>
      <c r="Q14" s="51">
        <f t="shared" si="11"/>
      </c>
      <c r="R14" s="105" t="e">
        <f>IF(#REF!="GOUEDARD",#REF!,"")</f>
        <v>#REF!</v>
      </c>
      <c r="S14" s="72"/>
      <c r="T14" s="75">
        <f t="shared" si="6"/>
      </c>
      <c r="U14" s="75">
        <f t="shared" si="7"/>
      </c>
      <c r="V14" s="79" t="e">
        <f>IF(#REF!="MARAIS",#REF!,"")</f>
        <v>#REF!</v>
      </c>
      <c r="W14" s="17"/>
      <c r="X14" s="11">
        <f t="shared" si="8"/>
        <v>0</v>
      </c>
      <c r="Z14" s="11">
        <f t="shared" si="9"/>
        <v>0</v>
      </c>
      <c r="AA14" s="11">
        <f t="shared" si="10"/>
        <v>0</v>
      </c>
      <c r="AB14" s="235">
        <f>A14</f>
        <v>41006</v>
      </c>
      <c r="AC14" s="21">
        <v>0.3125</v>
      </c>
      <c r="AD14" s="119">
        <v>110</v>
      </c>
      <c r="AE14" s="21">
        <v>0.6041666666666666</v>
      </c>
      <c r="AF14" s="59"/>
    </row>
    <row r="15" spans="1:32" s="9" customFormat="1" ht="24.75" customHeight="1">
      <c r="A15" s="255"/>
      <c r="B15" s="5"/>
      <c r="C15" s="5"/>
      <c r="D15" s="41"/>
      <c r="E15" s="5">
        <f t="shared" si="0"/>
        <v>24</v>
      </c>
      <c r="F15" s="5">
        <v>0.2916666666666667</v>
      </c>
      <c r="G15" s="6"/>
      <c r="H15" s="13">
        <f t="shared" si="1"/>
      </c>
      <c r="I15" s="13"/>
      <c r="J15" s="14" t="e">
        <f>IF(#REF!="CONGNET",#REF!,"")</f>
        <v>#REF!</v>
      </c>
      <c r="K15" s="14"/>
      <c r="L15" s="13">
        <f t="shared" si="3"/>
      </c>
      <c r="M15" s="13">
        <f t="shared" si="4"/>
      </c>
      <c r="N15" s="104" t="e">
        <f>IF(#REF!="DOSSEVILLE",#REF!,"")</f>
        <v>#REF!</v>
      </c>
      <c r="O15" s="13"/>
      <c r="P15" s="13">
        <f t="shared" si="5"/>
      </c>
      <c r="Q15" s="52">
        <f t="shared" si="11"/>
      </c>
      <c r="R15" s="104" t="e">
        <f>IF(#REF!="GOUEDARD",#REF!,"")</f>
        <v>#REF!</v>
      </c>
      <c r="S15" s="73"/>
      <c r="T15" s="76">
        <f t="shared" si="6"/>
      </c>
      <c r="U15" s="76">
        <f t="shared" si="7"/>
      </c>
      <c r="V15" s="81" t="e">
        <f>IF(#REF!="MARAIS",#REF!,"")</f>
        <v>#REF!</v>
      </c>
      <c r="W15" s="20"/>
      <c r="X15" s="11">
        <f t="shared" si="8"/>
        <v>0</v>
      </c>
      <c r="Z15" s="11">
        <f t="shared" si="9"/>
        <v>0</v>
      </c>
      <c r="AA15" s="11">
        <f t="shared" si="10"/>
        <v>0</v>
      </c>
      <c r="AB15" s="236"/>
      <c r="AC15" s="22">
        <v>0.8333333333333334</v>
      </c>
      <c r="AD15" s="120">
        <v>110</v>
      </c>
      <c r="AE15" s="22">
        <v>0.125</v>
      </c>
      <c r="AF15" s="58"/>
    </row>
    <row r="16" spans="1:32" s="9" customFormat="1" ht="24.75" customHeight="1">
      <c r="A16" s="254">
        <f>A14+1</f>
        <v>41007</v>
      </c>
      <c r="B16" s="3"/>
      <c r="C16" s="3"/>
      <c r="D16" s="42"/>
      <c r="E16" s="3">
        <f t="shared" si="0"/>
        <v>24</v>
      </c>
      <c r="F16" s="3">
        <v>0</v>
      </c>
      <c r="G16" s="4"/>
      <c r="H16" s="10">
        <f t="shared" si="1"/>
      </c>
      <c r="I16" s="10"/>
      <c r="J16" s="38" t="e">
        <f>IF(#REF!="CONGNET",#REF!,"")</f>
        <v>#REF!</v>
      </c>
      <c r="K16" s="38"/>
      <c r="L16" s="10">
        <f t="shared" si="3"/>
      </c>
      <c r="M16" s="10">
        <f t="shared" si="4"/>
      </c>
      <c r="N16" s="105" t="e">
        <f>IF(#REF!="DOSSEVILLE",#REF!,"")</f>
        <v>#REF!</v>
      </c>
      <c r="O16" s="10"/>
      <c r="P16" s="10">
        <f t="shared" si="5"/>
      </c>
      <c r="Q16" s="51">
        <f t="shared" si="11"/>
      </c>
      <c r="R16" s="105" t="e">
        <f>IF(#REF!="GOUEDARD",#REF!,"")</f>
        <v>#REF!</v>
      </c>
      <c r="S16" s="72"/>
      <c r="T16" s="75">
        <f t="shared" si="6"/>
      </c>
      <c r="U16" s="75">
        <f t="shared" si="7"/>
      </c>
      <c r="V16" s="79" t="e">
        <f>IF(#REF!="MARAIS",#REF!,"")</f>
        <v>#REF!</v>
      </c>
      <c r="W16" s="17"/>
      <c r="X16" s="11">
        <f t="shared" si="8"/>
        <v>0</v>
      </c>
      <c r="Z16" s="11">
        <f t="shared" si="9"/>
        <v>0</v>
      </c>
      <c r="AA16" s="11">
        <f t="shared" si="10"/>
        <v>0</v>
      </c>
      <c r="AB16" s="237">
        <f>A16</f>
        <v>41007</v>
      </c>
      <c r="AC16" s="21">
        <v>0.3333333333333333</v>
      </c>
      <c r="AD16" s="119">
        <v>113</v>
      </c>
      <c r="AE16" s="21">
        <v>0.6458333333333334</v>
      </c>
      <c r="AF16" s="59"/>
    </row>
    <row r="17" spans="1:32" s="9" customFormat="1" ht="24.75" customHeight="1">
      <c r="A17" s="255"/>
      <c r="B17" s="5"/>
      <c r="C17" s="5"/>
      <c r="D17" s="41"/>
      <c r="E17" s="5">
        <f t="shared" si="0"/>
        <v>24</v>
      </c>
      <c r="F17" s="5">
        <v>0.2708333333333333</v>
      </c>
      <c r="G17" s="6"/>
      <c r="H17" s="13">
        <f t="shared" si="1"/>
      </c>
      <c r="I17" s="13"/>
      <c r="J17" s="14" t="e">
        <f>IF(#REF!="CONGNET",#REF!,"")</f>
        <v>#REF!</v>
      </c>
      <c r="K17" s="14"/>
      <c r="L17" s="13">
        <f t="shared" si="3"/>
      </c>
      <c r="M17" s="13">
        <f t="shared" si="4"/>
      </c>
      <c r="N17" s="104" t="e">
        <f>IF(#REF!="DOSSEVILLE",#REF!,"")</f>
        <v>#REF!</v>
      </c>
      <c r="O17" s="13"/>
      <c r="P17" s="13">
        <f t="shared" si="5"/>
      </c>
      <c r="Q17" s="52">
        <f t="shared" si="11"/>
      </c>
      <c r="R17" s="104" t="e">
        <f>IF(#REF!="GOUEDARD",#REF!,"")</f>
        <v>#REF!</v>
      </c>
      <c r="S17" s="73"/>
      <c r="T17" s="76">
        <f t="shared" si="6"/>
      </c>
      <c r="U17" s="76">
        <f t="shared" si="7"/>
      </c>
      <c r="V17" s="81" t="e">
        <f>IF(#REF!="MARAIS",#REF!,"")</f>
        <v>#REF!</v>
      </c>
      <c r="W17" s="20"/>
      <c r="X17" s="11">
        <f t="shared" si="8"/>
        <v>0</v>
      </c>
      <c r="Z17" s="11">
        <f t="shared" si="9"/>
        <v>0</v>
      </c>
      <c r="AA17" s="11">
        <f t="shared" si="10"/>
        <v>0</v>
      </c>
      <c r="AB17" s="232"/>
      <c r="AC17" s="22">
        <v>0.8541666666666666</v>
      </c>
      <c r="AD17" s="120">
        <v>114</v>
      </c>
      <c r="AE17" s="22">
        <v>0.14583333333333334</v>
      </c>
      <c r="AF17" s="58"/>
    </row>
    <row r="18" spans="1:32" s="9" customFormat="1" ht="24.75" customHeight="1">
      <c r="A18" s="259">
        <f>A16+1</f>
        <v>41008</v>
      </c>
      <c r="B18" s="3"/>
      <c r="C18" s="3"/>
      <c r="D18" s="121"/>
      <c r="E18" s="3">
        <f t="shared" si="0"/>
        <v>24</v>
      </c>
      <c r="F18" s="3">
        <v>0</v>
      </c>
      <c r="G18" s="28"/>
      <c r="H18" s="10">
        <f t="shared" si="1"/>
      </c>
      <c r="I18" s="10"/>
      <c r="J18" s="38" t="e">
        <f>IF(#REF!="CONGNET",#REF!,"")</f>
        <v>#REF!</v>
      </c>
      <c r="K18" s="38"/>
      <c r="L18" s="10">
        <f t="shared" si="3"/>
      </c>
      <c r="M18" s="10">
        <f t="shared" si="4"/>
      </c>
      <c r="N18" s="105" t="e">
        <f>IF(#REF!="DOSSEVILLE",#REF!,"")</f>
        <v>#REF!</v>
      </c>
      <c r="O18" s="10"/>
      <c r="P18" s="10">
        <f t="shared" si="5"/>
      </c>
      <c r="Q18" s="51">
        <f t="shared" si="11"/>
      </c>
      <c r="R18" s="105" t="e">
        <f>IF(#REF!="GOUEDARD",#REF!,"")</f>
        <v>#REF!</v>
      </c>
      <c r="S18" s="72"/>
      <c r="T18" s="75">
        <f t="shared" si="6"/>
      </c>
      <c r="U18" s="75">
        <f t="shared" si="7"/>
      </c>
      <c r="V18" s="79" t="e">
        <f>IF(#REF!="MARAIS",#REF!,"")</f>
        <v>#REF!</v>
      </c>
      <c r="W18" s="17"/>
      <c r="X18" s="11">
        <f t="shared" si="8"/>
        <v>0</v>
      </c>
      <c r="Z18" s="11">
        <f t="shared" si="9"/>
        <v>0</v>
      </c>
      <c r="AA18" s="11">
        <f t="shared" si="10"/>
        <v>0</v>
      </c>
      <c r="AB18" s="235">
        <f>A18</f>
        <v>41008</v>
      </c>
      <c r="AC18" s="21">
        <v>0.375</v>
      </c>
      <c r="AD18" s="119">
        <v>113</v>
      </c>
      <c r="AE18" s="21">
        <v>0.6875</v>
      </c>
      <c r="AF18" s="59"/>
    </row>
    <row r="19" spans="1:32" s="9" customFormat="1" ht="23.25" customHeight="1">
      <c r="A19" s="260"/>
      <c r="B19" s="5"/>
      <c r="C19" s="5"/>
      <c r="D19" s="122"/>
      <c r="E19" s="5">
        <f t="shared" si="0"/>
        <v>24</v>
      </c>
      <c r="F19" s="5"/>
      <c r="G19" s="36"/>
      <c r="H19" s="13">
        <f t="shared" si="1"/>
      </c>
      <c r="I19" s="13"/>
      <c r="J19" s="14" t="e">
        <f>IF(#REF!="CONGNET",#REF!,"")</f>
        <v>#REF!</v>
      </c>
      <c r="K19" s="14"/>
      <c r="L19" s="13">
        <f t="shared" si="3"/>
      </c>
      <c r="M19" s="13">
        <f t="shared" si="4"/>
      </c>
      <c r="N19" s="104" t="e">
        <f>IF(#REF!="DOSSEVILLE",#REF!,"")</f>
        <v>#REF!</v>
      </c>
      <c r="O19" s="13"/>
      <c r="P19" s="13">
        <f t="shared" si="5"/>
      </c>
      <c r="Q19" s="52">
        <f t="shared" si="11"/>
      </c>
      <c r="R19" s="104" t="e">
        <f>IF(#REF!="GOUEDARD",#REF!,"")</f>
        <v>#REF!</v>
      </c>
      <c r="S19" s="73"/>
      <c r="T19" s="76">
        <f t="shared" si="6"/>
      </c>
      <c r="U19" s="76">
        <f t="shared" si="7"/>
      </c>
      <c r="V19" s="81" t="e">
        <f>IF(#REF!="MARAIS",#REF!,"")</f>
        <v>#REF!</v>
      </c>
      <c r="W19" s="20"/>
      <c r="X19" s="11">
        <f t="shared" si="8"/>
        <v>0</v>
      </c>
      <c r="Z19" s="11">
        <f t="shared" si="9"/>
        <v>0</v>
      </c>
      <c r="AA19" s="11">
        <f t="shared" si="10"/>
        <v>0</v>
      </c>
      <c r="AB19" s="236"/>
      <c r="AC19" s="22">
        <v>0.8958333333333334</v>
      </c>
      <c r="AD19" s="120">
        <v>110</v>
      </c>
      <c r="AE19" s="22">
        <v>0.1875</v>
      </c>
      <c r="AF19" s="58"/>
    </row>
    <row r="20" spans="1:32" s="9" customFormat="1" ht="24.75" customHeight="1">
      <c r="A20" s="261">
        <f>A18+1</f>
        <v>41009</v>
      </c>
      <c r="B20" s="3"/>
      <c r="C20" s="3"/>
      <c r="D20" s="121"/>
      <c r="E20" s="3">
        <f t="shared" si="0"/>
        <v>24</v>
      </c>
      <c r="F20" s="3">
        <v>0.25</v>
      </c>
      <c r="G20" s="28"/>
      <c r="H20" s="10">
        <f t="shared" si="1"/>
      </c>
      <c r="I20" s="10"/>
      <c r="J20" s="38" t="e">
        <f>IF(#REF!="CONGNET",#REF!,"")</f>
        <v>#REF!</v>
      </c>
      <c r="K20" s="38"/>
      <c r="L20" s="10">
        <f t="shared" si="3"/>
      </c>
      <c r="M20" s="10">
        <f t="shared" si="4"/>
      </c>
      <c r="N20" s="105" t="e">
        <f>IF(#REF!="DOSSEVILLE",#REF!,"")</f>
        <v>#REF!</v>
      </c>
      <c r="O20" s="10"/>
      <c r="P20" s="10">
        <f t="shared" si="5"/>
      </c>
      <c r="Q20" s="51">
        <f t="shared" si="11"/>
      </c>
      <c r="R20" s="105" t="e">
        <f>IF(#REF!="GOUEDARD",#REF!,"")</f>
        <v>#REF!</v>
      </c>
      <c r="S20" s="72"/>
      <c r="T20" s="75">
        <f t="shared" si="6"/>
      </c>
      <c r="U20" s="75">
        <f t="shared" si="7"/>
      </c>
      <c r="V20" s="79" t="e">
        <f>IF(#REF!="MARAIS",#REF!,"")</f>
        <v>#REF!</v>
      </c>
      <c r="W20" s="17"/>
      <c r="X20" s="11">
        <f t="shared" si="8"/>
        <v>0</v>
      </c>
      <c r="Z20" s="11">
        <f t="shared" si="9"/>
        <v>0</v>
      </c>
      <c r="AA20" s="11">
        <f t="shared" si="10"/>
        <v>0</v>
      </c>
      <c r="AB20" s="248">
        <f>A20</f>
        <v>41009</v>
      </c>
      <c r="AC20" s="135">
        <v>0.3958333333333333</v>
      </c>
      <c r="AD20" s="119">
        <v>106</v>
      </c>
      <c r="AE20" s="21">
        <v>0.7291666666666666</v>
      </c>
      <c r="AF20" s="61"/>
    </row>
    <row r="21" spans="1:32" s="9" customFormat="1" ht="24.75" customHeight="1">
      <c r="A21" s="262"/>
      <c r="B21" s="5"/>
      <c r="C21" s="5"/>
      <c r="D21" s="122"/>
      <c r="E21" s="5">
        <f t="shared" si="0"/>
        <v>24</v>
      </c>
      <c r="F21" s="5">
        <v>0</v>
      </c>
      <c r="G21" s="36"/>
      <c r="H21" s="13">
        <f t="shared" si="1"/>
      </c>
      <c r="I21" s="13"/>
      <c r="J21" s="14" t="e">
        <f>IF(#REF!="CONGNET",#REF!,"")</f>
        <v>#REF!</v>
      </c>
      <c r="K21" s="14"/>
      <c r="L21" s="13">
        <f t="shared" si="3"/>
      </c>
      <c r="M21" s="13">
        <f t="shared" si="4"/>
      </c>
      <c r="N21" s="104" t="e">
        <f>IF(#REF!="DOSSEVILLE",#REF!,"")</f>
        <v>#REF!</v>
      </c>
      <c r="O21" s="13"/>
      <c r="P21" s="13">
        <f t="shared" si="5"/>
      </c>
      <c r="Q21" s="52">
        <f t="shared" si="11"/>
      </c>
      <c r="R21" s="104" t="e">
        <f>IF(#REF!="GOUEDARD",#REF!,"")</f>
        <v>#REF!</v>
      </c>
      <c r="S21" s="73"/>
      <c r="T21" s="76">
        <f t="shared" si="6"/>
      </c>
      <c r="U21" s="76">
        <f t="shared" si="7"/>
      </c>
      <c r="V21" s="81" t="e">
        <f>IF(#REF!="MARAIS",#REF!,"")</f>
        <v>#REF!</v>
      </c>
      <c r="W21" s="20"/>
      <c r="X21" s="11">
        <f t="shared" si="8"/>
        <v>0</v>
      </c>
      <c r="Z21" s="11">
        <f t="shared" si="9"/>
        <v>0</v>
      </c>
      <c r="AA21" s="11">
        <f t="shared" si="10"/>
        <v>0</v>
      </c>
      <c r="AB21" s="263"/>
      <c r="AC21" s="22">
        <v>0.9375</v>
      </c>
      <c r="AD21" s="120">
        <v>101</v>
      </c>
      <c r="AE21" s="22">
        <v>0.22916666666666666</v>
      </c>
      <c r="AF21" s="83"/>
    </row>
    <row r="22" spans="1:32" s="9" customFormat="1" ht="24.75" customHeight="1">
      <c r="A22" s="258">
        <f>A20+1</f>
        <v>41010</v>
      </c>
      <c r="B22" s="3"/>
      <c r="C22" s="3"/>
      <c r="D22" s="121"/>
      <c r="E22" s="3">
        <f t="shared" si="0"/>
        <v>24</v>
      </c>
      <c r="F22" s="3">
        <v>0.20833333333333334</v>
      </c>
      <c r="G22" s="4"/>
      <c r="H22" s="10">
        <f t="shared" si="1"/>
      </c>
      <c r="I22" s="10"/>
      <c r="J22" s="38" t="e">
        <f>IF(#REF!="CONGNET",#REF!,"")</f>
        <v>#REF!</v>
      </c>
      <c r="K22" s="38"/>
      <c r="L22" s="10">
        <f t="shared" si="3"/>
      </c>
      <c r="M22" s="10">
        <f t="shared" si="4"/>
      </c>
      <c r="N22" s="105" t="e">
        <f>IF(#REF!="DOSSEVILLE",#REF!,"")</f>
        <v>#REF!</v>
      </c>
      <c r="O22" s="10"/>
      <c r="P22" s="10">
        <f t="shared" si="5"/>
      </c>
      <c r="Q22" s="51">
        <f t="shared" si="11"/>
      </c>
      <c r="R22" s="105" t="e">
        <f>IF(#REF!="GOUEDARD",#REF!,"")</f>
        <v>#REF!</v>
      </c>
      <c r="S22" s="72"/>
      <c r="T22" s="75">
        <f t="shared" si="6"/>
      </c>
      <c r="U22" s="75">
        <f t="shared" si="7"/>
      </c>
      <c r="V22" s="79" t="e">
        <f>IF(#REF!="MARAIS",#REF!,"")</f>
        <v>#REF!</v>
      </c>
      <c r="W22" s="17"/>
      <c r="X22" s="11">
        <f t="shared" si="8"/>
        <v>0</v>
      </c>
      <c r="Z22" s="11">
        <f t="shared" si="9"/>
        <v>0</v>
      </c>
      <c r="AA22" s="11">
        <f t="shared" si="10"/>
        <v>0</v>
      </c>
      <c r="AB22" s="233">
        <f>A22</f>
        <v>41010</v>
      </c>
      <c r="AC22" s="21">
        <v>0.4375</v>
      </c>
      <c r="AD22" s="190">
        <v>94</v>
      </c>
      <c r="AE22" s="21">
        <v>0.75</v>
      </c>
      <c r="AF22" s="61"/>
    </row>
    <row r="23" spans="1:32" s="9" customFormat="1" ht="24.75" customHeight="1">
      <c r="A23" s="257"/>
      <c r="B23" s="5"/>
      <c r="C23" s="5"/>
      <c r="D23" s="122"/>
      <c r="E23" s="5">
        <f t="shared" si="0"/>
        <v>24</v>
      </c>
      <c r="F23" s="5">
        <v>0</v>
      </c>
      <c r="G23" s="6"/>
      <c r="H23" s="13">
        <f t="shared" si="1"/>
      </c>
      <c r="I23" s="13"/>
      <c r="J23" s="14" t="e">
        <f>IF(#REF!="CONGNET",#REF!,"")</f>
        <v>#REF!</v>
      </c>
      <c r="K23" s="14"/>
      <c r="L23" s="13">
        <f t="shared" si="3"/>
      </c>
      <c r="M23" s="13">
        <f t="shared" si="4"/>
      </c>
      <c r="N23" s="104" t="e">
        <f>IF(#REF!="DOSSEVILLE",#REF!,"")</f>
        <v>#REF!</v>
      </c>
      <c r="O23" s="13"/>
      <c r="P23" s="13">
        <f t="shared" si="5"/>
      </c>
      <c r="Q23" s="52">
        <f t="shared" si="11"/>
      </c>
      <c r="R23" s="104" t="e">
        <f>IF(#REF!="GOUEDARD",#REF!,"")</f>
        <v>#REF!</v>
      </c>
      <c r="S23" s="73"/>
      <c r="T23" s="76">
        <f t="shared" si="6"/>
      </c>
      <c r="U23" s="76">
        <f t="shared" si="7"/>
      </c>
      <c r="V23" s="81" t="e">
        <f>IF(#REF!="MARAIS",#REF!,"")</f>
        <v>#REF!</v>
      </c>
      <c r="W23" s="20"/>
      <c r="X23" s="11">
        <f t="shared" si="8"/>
        <v>0</v>
      </c>
      <c r="Z23" s="11">
        <f t="shared" si="9"/>
        <v>0</v>
      </c>
      <c r="AA23" s="11">
        <f t="shared" si="10"/>
        <v>0</v>
      </c>
      <c r="AB23" s="234"/>
      <c r="AC23" s="22">
        <v>0.9583333333333334</v>
      </c>
      <c r="AD23" s="191">
        <v>86</v>
      </c>
      <c r="AE23" s="22">
        <v>0.25</v>
      </c>
      <c r="AF23" s="83"/>
    </row>
    <row r="24" spans="1:32" s="9" customFormat="1" ht="24.75" customHeight="1">
      <c r="A24" s="259">
        <f>A22+1</f>
        <v>41011</v>
      </c>
      <c r="B24" s="3"/>
      <c r="C24" s="3"/>
      <c r="D24" s="121"/>
      <c r="E24" s="3">
        <f t="shared" si="0"/>
        <v>24</v>
      </c>
      <c r="F24" s="3">
        <v>0.14583333333333334</v>
      </c>
      <c r="G24" s="4"/>
      <c r="H24" s="10">
        <f t="shared" si="1"/>
      </c>
      <c r="I24" s="10"/>
      <c r="J24" s="38" t="e">
        <f>IF(#REF!="CONGNET",#REF!,"")</f>
        <v>#REF!</v>
      </c>
      <c r="K24" s="38"/>
      <c r="L24" s="10">
        <f t="shared" si="3"/>
      </c>
      <c r="M24" s="10">
        <f t="shared" si="4"/>
      </c>
      <c r="N24" s="105" t="e">
        <f>IF(#REF!="DOSSEVILLE",#REF!,"")</f>
        <v>#REF!</v>
      </c>
      <c r="O24" s="10"/>
      <c r="P24" s="10">
        <f t="shared" si="5"/>
      </c>
      <c r="Q24" s="51">
        <f t="shared" si="11"/>
      </c>
      <c r="R24" s="105" t="e">
        <f>IF(#REF!="GOUEDARD",#REF!,"")</f>
        <v>#REF!</v>
      </c>
      <c r="S24" s="72"/>
      <c r="T24" s="75">
        <f t="shared" si="6"/>
      </c>
      <c r="U24" s="75">
        <f t="shared" si="7"/>
      </c>
      <c r="V24" s="79" t="e">
        <f>IF(#REF!="MARAIS",#REF!,"")</f>
        <v>#REF!</v>
      </c>
      <c r="W24" s="17"/>
      <c r="X24" s="11">
        <f t="shared" si="8"/>
        <v>0</v>
      </c>
      <c r="Z24" s="11">
        <f t="shared" si="9"/>
        <v>0</v>
      </c>
      <c r="AA24" s="11">
        <f t="shared" si="10"/>
        <v>0</v>
      </c>
      <c r="AB24" s="235">
        <f>A24</f>
        <v>41011</v>
      </c>
      <c r="AC24" s="21">
        <v>0.4791666666666667</v>
      </c>
      <c r="AD24" s="190">
        <v>78</v>
      </c>
      <c r="AE24" s="21">
        <v>0.7916666666666666</v>
      </c>
      <c r="AF24" s="61"/>
    </row>
    <row r="25" spans="1:32" s="9" customFormat="1" ht="24.75" customHeight="1">
      <c r="A25" s="260"/>
      <c r="B25" s="5"/>
      <c r="C25" s="5"/>
      <c r="D25" s="122"/>
      <c r="E25" s="5">
        <f t="shared" si="0"/>
        <v>24</v>
      </c>
      <c r="F25" s="5">
        <v>0.020833333333333332</v>
      </c>
      <c r="G25" s="6"/>
      <c r="H25" s="13">
        <f t="shared" si="1"/>
      </c>
      <c r="I25" s="13"/>
      <c r="J25" s="14" t="e">
        <f>IF(#REF!="CONGNET",#REF!,"")</f>
        <v>#REF!</v>
      </c>
      <c r="K25" s="14"/>
      <c r="L25" s="13">
        <f t="shared" si="3"/>
      </c>
      <c r="M25" s="13">
        <f t="shared" si="4"/>
      </c>
      <c r="N25" s="104" t="e">
        <f>IF(#REF!="DOSSEVILLE",#REF!,"")</f>
        <v>#REF!</v>
      </c>
      <c r="O25" s="13"/>
      <c r="P25" s="13">
        <f t="shared" si="5"/>
      </c>
      <c r="Q25" s="52">
        <f t="shared" si="11"/>
      </c>
      <c r="R25" s="104" t="e">
        <f>IF(#REF!="GOUEDARD",#REF!,"")</f>
        <v>#REF!</v>
      </c>
      <c r="S25" s="73"/>
      <c r="T25" s="76">
        <f t="shared" si="6"/>
      </c>
      <c r="U25" s="76">
        <f t="shared" si="7"/>
      </c>
      <c r="V25" s="81" t="e">
        <f>IF(#REF!="MARAIS",#REF!,"")</f>
        <v>#REF!</v>
      </c>
      <c r="W25" s="20"/>
      <c r="X25" s="11">
        <f t="shared" si="8"/>
        <v>0</v>
      </c>
      <c r="Z25" s="11">
        <f t="shared" si="9"/>
        <v>0</v>
      </c>
      <c r="AA25" s="11">
        <f t="shared" si="10"/>
        <v>0</v>
      </c>
      <c r="AB25" s="236"/>
      <c r="AC25" s="22">
        <v>0</v>
      </c>
      <c r="AD25" s="191">
        <v>70</v>
      </c>
      <c r="AE25" s="22">
        <v>0.3125</v>
      </c>
      <c r="AF25" s="83"/>
    </row>
    <row r="26" spans="1:32" s="9" customFormat="1" ht="24.75" customHeight="1">
      <c r="A26" s="259">
        <f>A24+1</f>
        <v>41012</v>
      </c>
      <c r="B26" s="3"/>
      <c r="C26" s="3"/>
      <c r="D26" s="121"/>
      <c r="E26" s="3">
        <f t="shared" si="0"/>
        <v>24</v>
      </c>
      <c r="F26" s="3">
        <v>0.10416666666666667</v>
      </c>
      <c r="G26" s="4"/>
      <c r="H26" s="10">
        <f t="shared" si="1"/>
      </c>
      <c r="I26" s="10"/>
      <c r="J26" s="38" t="e">
        <f>IF(#REF!="CONGNET",#REF!,"")</f>
        <v>#REF!</v>
      </c>
      <c r="K26" s="38"/>
      <c r="L26" s="10">
        <f t="shared" si="3"/>
      </c>
      <c r="M26" s="10">
        <f t="shared" si="4"/>
      </c>
      <c r="N26" s="105" t="e">
        <f>IF(#REF!="DOSSEVILLE",#REF!,"")</f>
        <v>#REF!</v>
      </c>
      <c r="O26" s="10"/>
      <c r="P26" s="10">
        <f t="shared" si="5"/>
      </c>
      <c r="Q26" s="51">
        <f t="shared" si="11"/>
      </c>
      <c r="R26" s="105" t="e">
        <f>IF(#REF!="GOUEDARD",#REF!,"")</f>
        <v>#REF!</v>
      </c>
      <c r="S26" s="72"/>
      <c r="T26" s="75">
        <f t="shared" si="6"/>
      </c>
      <c r="U26" s="75">
        <f t="shared" si="7"/>
      </c>
      <c r="V26" s="79" t="e">
        <f>IF(#REF!="MARAIS",#REF!,"")</f>
        <v>#REF!</v>
      </c>
      <c r="W26" s="17"/>
      <c r="X26" s="11">
        <f t="shared" si="8"/>
        <v>0</v>
      </c>
      <c r="Z26" s="11">
        <f t="shared" si="9"/>
        <v>0</v>
      </c>
      <c r="AA26" s="11">
        <f t="shared" si="10"/>
        <v>0</v>
      </c>
      <c r="AB26" s="235">
        <f>A26</f>
        <v>41012</v>
      </c>
      <c r="AC26" s="21">
        <v>0.5208333333333334</v>
      </c>
      <c r="AD26" s="190">
        <v>62</v>
      </c>
      <c r="AE26" s="21">
        <v>0.8333333333333334</v>
      </c>
      <c r="AF26" s="61"/>
    </row>
    <row r="27" spans="1:32" s="9" customFormat="1" ht="24.75" customHeight="1">
      <c r="A27" s="260"/>
      <c r="B27" s="5"/>
      <c r="C27" s="5"/>
      <c r="D27" s="122"/>
      <c r="E27" s="5">
        <f t="shared" si="0"/>
        <v>24</v>
      </c>
      <c r="F27" s="5">
        <v>0.08333333333333333</v>
      </c>
      <c r="G27" s="6"/>
      <c r="H27" s="13">
        <f t="shared" si="1"/>
      </c>
      <c r="I27" s="13"/>
      <c r="J27" s="14" t="e">
        <f>IF(#REF!="CONGNET",#REF!,"")</f>
        <v>#REF!</v>
      </c>
      <c r="K27" s="14"/>
      <c r="L27" s="13">
        <f t="shared" si="3"/>
      </c>
      <c r="M27" s="13">
        <f t="shared" si="4"/>
      </c>
      <c r="N27" s="104" t="e">
        <f>IF(#REF!="DOSSEVILLE",#REF!,"")</f>
        <v>#REF!</v>
      </c>
      <c r="O27" s="13"/>
      <c r="P27" s="13">
        <f t="shared" si="5"/>
      </c>
      <c r="Q27" s="52">
        <f t="shared" si="11"/>
      </c>
      <c r="R27" s="104" t="e">
        <f>IF(#REF!="GOUEDARD",#REF!,"")</f>
        <v>#REF!</v>
      </c>
      <c r="S27" s="73"/>
      <c r="T27" s="76">
        <f t="shared" si="6"/>
      </c>
      <c r="U27" s="76">
        <f t="shared" si="7"/>
      </c>
      <c r="V27" s="81" t="e">
        <f>IF(#REF!="MARAIS",#REF!,"")</f>
        <v>#REF!</v>
      </c>
      <c r="W27" s="20"/>
      <c r="X27" s="11">
        <f t="shared" si="8"/>
        <v>0</v>
      </c>
      <c r="Z27" s="11">
        <f t="shared" si="9"/>
        <v>0</v>
      </c>
      <c r="AA27" s="11">
        <f t="shared" si="10"/>
        <v>0</v>
      </c>
      <c r="AB27" s="236"/>
      <c r="AC27" s="22" t="s">
        <v>21</v>
      </c>
      <c r="AD27" s="191">
        <v>55</v>
      </c>
      <c r="AE27" s="22" t="s">
        <v>21</v>
      </c>
      <c r="AF27" s="83"/>
    </row>
    <row r="28" spans="1:32" s="9" customFormat="1" ht="24.75" customHeight="1">
      <c r="A28" s="259">
        <f>A26+1</f>
        <v>41013</v>
      </c>
      <c r="B28" s="3"/>
      <c r="C28" s="3"/>
      <c r="D28" s="121"/>
      <c r="E28" s="3">
        <f t="shared" si="0"/>
        <v>24</v>
      </c>
      <c r="F28" s="3">
        <v>0.041666666666666664</v>
      </c>
      <c r="G28" s="4"/>
      <c r="H28" s="10">
        <f t="shared" si="1"/>
      </c>
      <c r="I28" s="10"/>
      <c r="J28" s="38" t="e">
        <f>IF(#REF!="CONGNET",#REF!,"")</f>
        <v>#REF!</v>
      </c>
      <c r="K28" s="38"/>
      <c r="L28" s="10">
        <f t="shared" si="3"/>
      </c>
      <c r="M28" s="10">
        <f t="shared" si="4"/>
      </c>
      <c r="N28" s="105" t="e">
        <f>IF(#REF!="DOSSEVILLE",#REF!,"")</f>
        <v>#REF!</v>
      </c>
      <c r="O28" s="10"/>
      <c r="P28" s="10">
        <f t="shared" si="5"/>
      </c>
      <c r="Q28" s="51">
        <f t="shared" si="11"/>
      </c>
      <c r="R28" s="105" t="e">
        <f>IF(#REF!="GOUEDARD",#REF!,"")</f>
        <v>#REF!</v>
      </c>
      <c r="S28" s="72"/>
      <c r="T28" s="75">
        <f t="shared" si="6"/>
      </c>
      <c r="U28" s="75">
        <f t="shared" si="7"/>
      </c>
      <c r="V28" s="79" t="e">
        <f>IF(#REF!="MARAIS",#REF!,"")</f>
        <v>#REF!</v>
      </c>
      <c r="W28" s="17"/>
      <c r="X28" s="11">
        <f t="shared" si="8"/>
        <v>0</v>
      </c>
      <c r="Z28" s="11">
        <f t="shared" si="9"/>
        <v>0</v>
      </c>
      <c r="AA28" s="11">
        <f t="shared" si="10"/>
        <v>0</v>
      </c>
      <c r="AB28" s="235">
        <f>A28</f>
        <v>41013</v>
      </c>
      <c r="AC28" s="21">
        <v>0.041666666666666664</v>
      </c>
      <c r="AD28" s="190">
        <v>49</v>
      </c>
      <c r="AE28" s="21">
        <v>0.3541666666666667</v>
      </c>
      <c r="AF28" s="63"/>
    </row>
    <row r="29" spans="1:32" s="9" customFormat="1" ht="24.75" customHeight="1">
      <c r="A29" s="260"/>
      <c r="B29" s="5"/>
      <c r="C29" s="5"/>
      <c r="D29" s="122"/>
      <c r="E29" s="5">
        <f t="shared" si="0"/>
        <v>24</v>
      </c>
      <c r="F29" s="5">
        <v>0.14583333333333334</v>
      </c>
      <c r="G29" s="6"/>
      <c r="H29" s="13">
        <f t="shared" si="1"/>
      </c>
      <c r="I29" s="13"/>
      <c r="J29" s="14" t="e">
        <f>IF(#REF!="CONGNET",#REF!,"")</f>
        <v>#REF!</v>
      </c>
      <c r="K29" s="14"/>
      <c r="L29" s="13">
        <f t="shared" si="3"/>
      </c>
      <c r="M29" s="13">
        <f t="shared" si="4"/>
      </c>
      <c r="N29" s="104" t="e">
        <f>IF(#REF!="DOSSEVILLE",#REF!,"")</f>
        <v>#REF!</v>
      </c>
      <c r="O29" s="13"/>
      <c r="P29" s="13">
        <f t="shared" si="5"/>
      </c>
      <c r="Q29" s="52">
        <f t="shared" si="11"/>
      </c>
      <c r="R29" s="104" t="e">
        <f>IF(#REF!="GOUEDARD",#REF!,"")</f>
        <v>#REF!</v>
      </c>
      <c r="S29" s="73"/>
      <c r="T29" s="76">
        <f t="shared" si="6"/>
      </c>
      <c r="U29" s="76">
        <f t="shared" si="7"/>
      </c>
      <c r="V29" s="81" t="e">
        <f>IF(#REF!="MARAIS",#REF!,"")</f>
        <v>#REF!</v>
      </c>
      <c r="W29" s="20"/>
      <c r="X29" s="11">
        <f t="shared" si="8"/>
        <v>0</v>
      </c>
      <c r="Z29" s="11">
        <f t="shared" si="9"/>
        <v>0</v>
      </c>
      <c r="AA29" s="11">
        <f t="shared" si="10"/>
        <v>0</v>
      </c>
      <c r="AB29" s="236"/>
      <c r="AC29" s="22">
        <v>0.5625</v>
      </c>
      <c r="AD29" s="191">
        <v>46</v>
      </c>
      <c r="AE29" s="22">
        <v>0.875</v>
      </c>
      <c r="AF29" s="62"/>
    </row>
    <row r="30" spans="1:32" s="9" customFormat="1" ht="24.75" customHeight="1">
      <c r="A30" s="259">
        <f>A28+1</f>
        <v>41014</v>
      </c>
      <c r="B30" s="3"/>
      <c r="C30" s="3"/>
      <c r="D30" s="121"/>
      <c r="E30" s="3">
        <f t="shared" si="0"/>
        <v>24</v>
      </c>
      <c r="F30" s="3">
        <v>0</v>
      </c>
      <c r="G30" s="28"/>
      <c r="H30" s="10">
        <f t="shared" si="1"/>
      </c>
      <c r="I30" s="10">
        <f t="shared" si="2"/>
      </c>
      <c r="J30" s="38" t="e">
        <f>IF(#REF!="CONGNET",#REF!,"")</f>
        <v>#REF!</v>
      </c>
      <c r="K30" s="38"/>
      <c r="L30" s="10">
        <f t="shared" si="3"/>
      </c>
      <c r="M30" s="10">
        <f t="shared" si="4"/>
      </c>
      <c r="N30" s="105" t="e">
        <f>IF(#REF!="DOSSEVILLE",#REF!,"")</f>
        <v>#REF!</v>
      </c>
      <c r="O30" s="10"/>
      <c r="P30" s="10">
        <f t="shared" si="5"/>
      </c>
      <c r="Q30" s="51">
        <f t="shared" si="11"/>
      </c>
      <c r="R30" s="105" t="e">
        <f>IF(#REF!="GOUEDARD",#REF!,"")</f>
        <v>#REF!</v>
      </c>
      <c r="S30" s="72"/>
      <c r="T30" s="75">
        <f t="shared" si="6"/>
      </c>
      <c r="U30" s="75">
        <f t="shared" si="7"/>
      </c>
      <c r="V30" s="79" t="e">
        <f>IF(#REF!="MARAIS",#REF!,"")</f>
        <v>#REF!</v>
      </c>
      <c r="W30" s="17"/>
      <c r="X30" s="11">
        <f t="shared" si="8"/>
        <v>0</v>
      </c>
      <c r="Z30" s="11">
        <f t="shared" si="9"/>
        <v>0</v>
      </c>
      <c r="AA30" s="11">
        <f t="shared" si="10"/>
        <v>0</v>
      </c>
      <c r="AB30" s="237" t="s">
        <v>22</v>
      </c>
      <c r="AC30" s="21">
        <v>0.08333333333333333</v>
      </c>
      <c r="AD30" s="190">
        <v>45</v>
      </c>
      <c r="AE30" s="21">
        <v>0.4166666666666667</v>
      </c>
      <c r="AF30" s="63"/>
    </row>
    <row r="31" spans="1:32" s="9" customFormat="1" ht="24.75" customHeight="1">
      <c r="A31" s="260"/>
      <c r="B31" s="5"/>
      <c r="C31" s="5"/>
      <c r="D31" s="122"/>
      <c r="E31" s="5">
        <f t="shared" si="0"/>
        <v>24</v>
      </c>
      <c r="F31" s="5">
        <v>0.1875</v>
      </c>
      <c r="G31" s="36"/>
      <c r="H31" s="13">
        <f t="shared" si="1"/>
      </c>
      <c r="I31" s="13">
        <f t="shared" si="2"/>
      </c>
      <c r="J31" s="14" t="e">
        <f>IF(#REF!="CONGNET",#REF!,"")</f>
        <v>#REF!</v>
      </c>
      <c r="K31" s="14"/>
      <c r="L31" s="13">
        <f t="shared" si="3"/>
      </c>
      <c r="M31" s="13">
        <f t="shared" si="4"/>
      </c>
      <c r="N31" s="104" t="e">
        <f>IF(#REF!="DOSSEVILLE",#REF!,"")</f>
        <v>#REF!</v>
      </c>
      <c r="O31" s="13"/>
      <c r="P31" s="13">
        <f t="shared" si="5"/>
      </c>
      <c r="Q31" s="52">
        <f t="shared" si="11"/>
      </c>
      <c r="R31" s="104" t="e">
        <f>IF(#REF!="GOUEDARD",#REF!,"")</f>
        <v>#REF!</v>
      </c>
      <c r="S31" s="73"/>
      <c r="T31" s="76">
        <f t="shared" si="6"/>
      </c>
      <c r="U31" s="76">
        <f t="shared" si="7"/>
      </c>
      <c r="V31" s="81" t="e">
        <f>IF(#REF!="MARAIS",#REF!,"")</f>
        <v>#REF!</v>
      </c>
      <c r="W31" s="20"/>
      <c r="X31" s="11">
        <f t="shared" si="8"/>
        <v>0</v>
      </c>
      <c r="Z31" s="11">
        <f t="shared" si="9"/>
        <v>0</v>
      </c>
      <c r="AA31" s="11">
        <f t="shared" si="10"/>
        <v>0</v>
      </c>
      <c r="AB31" s="232"/>
      <c r="AC31" s="22">
        <v>0.625</v>
      </c>
      <c r="AD31" s="191">
        <v>47</v>
      </c>
      <c r="AE31" s="22">
        <v>0.9583333333333334</v>
      </c>
      <c r="AF31" s="62"/>
    </row>
    <row r="32" spans="1:32" s="9" customFormat="1" ht="24.75" customHeight="1">
      <c r="A32" s="259">
        <f>A30+1</f>
        <v>41015</v>
      </c>
      <c r="B32" s="3"/>
      <c r="C32" s="3"/>
      <c r="D32" s="121"/>
      <c r="E32" s="3">
        <f t="shared" si="0"/>
        <v>24</v>
      </c>
      <c r="F32" s="3">
        <v>0</v>
      </c>
      <c r="G32" s="28"/>
      <c r="H32" s="10">
        <f t="shared" si="1"/>
      </c>
      <c r="I32" s="10">
        <f t="shared" si="2"/>
      </c>
      <c r="J32" s="38" t="e">
        <f>IF(#REF!="CONGNET",#REF!,"")</f>
        <v>#REF!</v>
      </c>
      <c r="K32" s="38"/>
      <c r="L32" s="10">
        <f t="shared" si="3"/>
      </c>
      <c r="M32" s="10">
        <f t="shared" si="4"/>
      </c>
      <c r="N32" s="105" t="e">
        <f>IF(#REF!="DOSSEVILLE",#REF!,"")</f>
        <v>#REF!</v>
      </c>
      <c r="O32" s="10"/>
      <c r="P32" s="10">
        <f t="shared" si="5"/>
      </c>
      <c r="Q32" s="51">
        <f t="shared" si="11"/>
      </c>
      <c r="R32" s="105" t="e">
        <f>IF(#REF!="GOUEDARD",#REF!,"")</f>
        <v>#REF!</v>
      </c>
      <c r="S32" s="72"/>
      <c r="T32" s="75">
        <f t="shared" si="6"/>
      </c>
      <c r="U32" s="75">
        <f t="shared" si="7"/>
      </c>
      <c r="V32" s="79" t="e">
        <f>IF(#REF!="MARAIS",#REF!,"")</f>
        <v>#REF!</v>
      </c>
      <c r="W32" s="17"/>
      <c r="X32" s="11">
        <f t="shared" si="8"/>
        <v>0</v>
      </c>
      <c r="Z32" s="11">
        <f t="shared" si="9"/>
        <v>0</v>
      </c>
      <c r="AA32" s="11">
        <f t="shared" si="10"/>
        <v>0</v>
      </c>
      <c r="AB32" s="264">
        <f>A32</f>
        <v>41015</v>
      </c>
      <c r="AC32" s="21">
        <v>0.14583333333333334</v>
      </c>
      <c r="AD32" s="190">
        <v>50</v>
      </c>
      <c r="AE32" s="21">
        <v>0.4583333333333333</v>
      </c>
      <c r="AF32" s="63"/>
    </row>
    <row r="33" spans="1:32" s="9" customFormat="1" ht="24.75" customHeight="1">
      <c r="A33" s="260"/>
      <c r="B33" s="5"/>
      <c r="C33" s="5"/>
      <c r="D33" s="122"/>
      <c r="E33" s="5">
        <f t="shared" si="0"/>
        <v>24</v>
      </c>
      <c r="F33" s="5">
        <v>0.22916666666666666</v>
      </c>
      <c r="G33" s="36"/>
      <c r="H33" s="13">
        <f t="shared" si="1"/>
      </c>
      <c r="I33" s="13">
        <f t="shared" si="2"/>
      </c>
      <c r="J33" s="14" t="e">
        <f>IF(#REF!="CONGNET",#REF!,"")</f>
        <v>#REF!</v>
      </c>
      <c r="K33" s="14"/>
      <c r="L33" s="13">
        <f t="shared" si="3"/>
      </c>
      <c r="M33" s="13">
        <f t="shared" si="4"/>
      </c>
      <c r="N33" s="104" t="e">
        <f>IF(#REF!="DOSSEVILLE",#REF!,"")</f>
        <v>#REF!</v>
      </c>
      <c r="O33" s="13"/>
      <c r="P33" s="13">
        <f t="shared" si="5"/>
      </c>
      <c r="Q33" s="52">
        <f t="shared" si="11"/>
      </c>
      <c r="R33" s="104" t="e">
        <f>IF(#REF!="GOUEDARD",#REF!,"")</f>
        <v>#REF!</v>
      </c>
      <c r="S33" s="73"/>
      <c r="T33" s="76">
        <f t="shared" si="6"/>
      </c>
      <c r="U33" s="76">
        <f t="shared" si="7"/>
      </c>
      <c r="V33" s="81" t="e">
        <f>IF(#REF!="MARAIS",#REF!,"")</f>
        <v>#REF!</v>
      </c>
      <c r="W33" s="20"/>
      <c r="X33" s="11">
        <f t="shared" si="8"/>
        <v>0</v>
      </c>
      <c r="Z33" s="11">
        <f t="shared" si="9"/>
        <v>0</v>
      </c>
      <c r="AA33" s="11">
        <f t="shared" si="10"/>
        <v>0</v>
      </c>
      <c r="AB33" s="245"/>
      <c r="AC33" s="22">
        <v>0.6875</v>
      </c>
      <c r="AD33" s="192">
        <v>54</v>
      </c>
      <c r="AE33" s="22">
        <v>0</v>
      </c>
      <c r="AF33" s="62"/>
    </row>
    <row r="34" spans="1:32" s="19" customFormat="1" ht="24.75" customHeight="1">
      <c r="A34" s="250">
        <f>A32+1</f>
        <v>41016</v>
      </c>
      <c r="B34" s="3"/>
      <c r="C34" s="3"/>
      <c r="D34" s="121"/>
      <c r="E34" s="3">
        <f aca="true" t="shared" si="12" ref="E34:E61">IF($C34&gt;$B34,($C34-$B34),(($C34+24)-$B34))</f>
        <v>24</v>
      </c>
      <c r="F34" s="3">
        <v>0</v>
      </c>
      <c r="G34" s="4"/>
      <c r="H34" s="10">
        <f aca="true" t="shared" si="13" ref="H34:H61">IF($G34="CONGNET",$X34,"")</f>
      </c>
      <c r="I34" s="10">
        <f aca="true" t="shared" si="14" ref="I34:I61">IF(G34="CONGNET",F34,"")</f>
      </c>
      <c r="J34" s="38" t="e">
        <f>IF(#REF!="CONGNET",#REF!,"")</f>
        <v>#REF!</v>
      </c>
      <c r="K34" s="38"/>
      <c r="L34" s="10">
        <f aca="true" t="shared" si="15" ref="L34:L61">IF($G34="DOSSEVILLE",$X34,"")</f>
      </c>
      <c r="M34" s="10">
        <f aca="true" t="shared" si="16" ref="M34:M61">IF(G34="DOSSEVILLE",F34,"")</f>
      </c>
      <c r="N34" s="105" t="e">
        <f>IF(#REF!="DOSSEVILLE",#REF!,"")</f>
        <v>#REF!</v>
      </c>
      <c r="O34" s="10"/>
      <c r="P34" s="10">
        <f aca="true" t="shared" si="17" ref="P34:P61">IF($G34="GOUEDARD",$X34,"")</f>
      </c>
      <c r="Q34" s="51">
        <f t="shared" si="11"/>
      </c>
      <c r="R34" s="105" t="e">
        <f>IF(#REF!="GOUEDARD",#REF!,"")</f>
        <v>#REF!</v>
      </c>
      <c r="S34" s="72"/>
      <c r="T34" s="75">
        <f aca="true" t="shared" si="18" ref="T34:T61">IF($G34="MARAIS",$X34,"")</f>
      </c>
      <c r="U34" s="75">
        <f aca="true" t="shared" si="19" ref="U34:U61">IF($G34="MARAIS",$F34,"")</f>
      </c>
      <c r="V34" s="79" t="e">
        <f>IF(#REF!="MARAIS",#REF!,"")</f>
        <v>#REF!</v>
      </c>
      <c r="W34" s="17"/>
      <c r="X34" s="11">
        <f aca="true" t="shared" si="20" ref="X34:X61">TIMEVALUE(TEXT(E34,"h:mm"))</f>
        <v>0</v>
      </c>
      <c r="Y34" s="9"/>
      <c r="Z34" s="11">
        <f aca="true" t="shared" si="21" ref="Z34:Z61">X34</f>
        <v>0</v>
      </c>
      <c r="AA34" s="11">
        <f aca="true" t="shared" si="22" ref="AA34:AA61">Z34</f>
        <v>0</v>
      </c>
      <c r="AB34" s="238">
        <f>A34</f>
        <v>41016</v>
      </c>
      <c r="AC34" s="56">
        <v>0.20833333333333334</v>
      </c>
      <c r="AD34" s="193">
        <v>59</v>
      </c>
      <c r="AE34" s="56">
        <v>0.5208333333333334</v>
      </c>
      <c r="AF34" s="64"/>
    </row>
    <row r="35" spans="1:32" s="9" customFormat="1" ht="24.75" customHeight="1">
      <c r="A35" s="251"/>
      <c r="B35" s="5"/>
      <c r="C35" s="5"/>
      <c r="D35" s="122"/>
      <c r="E35" s="5">
        <f t="shared" si="12"/>
        <v>24</v>
      </c>
      <c r="F35" s="5">
        <v>0.25</v>
      </c>
      <c r="G35" s="6"/>
      <c r="H35" s="13">
        <f t="shared" si="13"/>
      </c>
      <c r="I35" s="13">
        <f t="shared" si="14"/>
      </c>
      <c r="J35" s="14" t="e">
        <f>IF(#REF!="CONGNET",#REF!,"")</f>
        <v>#REF!</v>
      </c>
      <c r="K35" s="14"/>
      <c r="L35" s="13">
        <f t="shared" si="15"/>
      </c>
      <c r="M35" s="13">
        <f t="shared" si="16"/>
      </c>
      <c r="N35" s="104" t="e">
        <f>IF(#REF!="DOSSEVILLE",#REF!,"")</f>
        <v>#REF!</v>
      </c>
      <c r="O35" s="13"/>
      <c r="P35" s="13">
        <f t="shared" si="17"/>
      </c>
      <c r="Q35" s="52">
        <f aca="true" t="shared" si="23" ref="Q35:Q61">IF(G35="GOUEDARD",F35,"")</f>
      </c>
      <c r="R35" s="104" t="e">
        <f>IF(#REF!="GOUEDARD",#REF!,"")</f>
        <v>#REF!</v>
      </c>
      <c r="S35" s="76"/>
      <c r="T35" s="76">
        <f t="shared" si="18"/>
      </c>
      <c r="U35" s="76">
        <f t="shared" si="19"/>
      </c>
      <c r="V35" s="81" t="e">
        <f>IF(#REF!="MARAIS",#REF!,"")</f>
        <v>#REF!</v>
      </c>
      <c r="W35" s="20"/>
      <c r="X35" s="11">
        <f t="shared" si="20"/>
        <v>0</v>
      </c>
      <c r="Z35" s="11">
        <f t="shared" si="21"/>
        <v>0</v>
      </c>
      <c r="AA35" s="11">
        <f t="shared" si="22"/>
        <v>0</v>
      </c>
      <c r="AB35" s="280"/>
      <c r="AC35" s="54">
        <v>0.7083333333333334</v>
      </c>
      <c r="AD35" s="194">
        <v>64</v>
      </c>
      <c r="AE35" s="54">
        <v>0.041666666666666664</v>
      </c>
      <c r="AF35" s="68"/>
    </row>
    <row r="36" spans="1:32" s="9" customFormat="1" ht="24.75" customHeight="1">
      <c r="A36" s="258">
        <f>A34+1</f>
        <v>41017</v>
      </c>
      <c r="B36" s="3"/>
      <c r="C36" s="3"/>
      <c r="D36" s="121"/>
      <c r="E36" s="3">
        <f t="shared" si="12"/>
        <v>24</v>
      </c>
      <c r="F36" s="3">
        <v>0</v>
      </c>
      <c r="G36" s="4"/>
      <c r="H36" s="10">
        <f t="shared" si="13"/>
      </c>
      <c r="I36" s="10">
        <f t="shared" si="14"/>
      </c>
      <c r="J36" s="38" t="e">
        <f>IF(#REF!="CONGNET",#REF!,"")</f>
        <v>#REF!</v>
      </c>
      <c r="K36" s="38"/>
      <c r="L36" s="10">
        <f t="shared" si="15"/>
      </c>
      <c r="M36" s="10">
        <f t="shared" si="16"/>
      </c>
      <c r="N36" s="105" t="e">
        <f>IF(#REF!="DOSSEVILLE",#REF!,"")</f>
        <v>#REF!</v>
      </c>
      <c r="O36" s="10"/>
      <c r="P36" s="10">
        <f t="shared" si="17"/>
      </c>
      <c r="Q36" s="51">
        <f t="shared" si="23"/>
      </c>
      <c r="R36" s="105" t="e">
        <f>IF(#REF!="GOUEDARD",#REF!,"")</f>
        <v>#REF!</v>
      </c>
      <c r="S36" s="74"/>
      <c r="T36" s="75">
        <f t="shared" si="18"/>
      </c>
      <c r="U36" s="75">
        <f t="shared" si="19"/>
      </c>
      <c r="V36" s="79" t="e">
        <f>IF(#REF!="MARAIS",#REF!,"")</f>
        <v>#REF!</v>
      </c>
      <c r="W36" s="17"/>
      <c r="X36" s="11">
        <f t="shared" si="20"/>
        <v>0</v>
      </c>
      <c r="Z36" s="11">
        <f t="shared" si="21"/>
        <v>0</v>
      </c>
      <c r="AA36" s="11">
        <f t="shared" si="22"/>
        <v>0</v>
      </c>
      <c r="AB36" s="240">
        <f>A36</f>
        <v>41017</v>
      </c>
      <c r="AC36" s="21">
        <v>0.22916666666666666</v>
      </c>
      <c r="AD36" s="190">
        <v>68</v>
      </c>
      <c r="AE36" s="21">
        <v>0.5416666666666666</v>
      </c>
      <c r="AF36" s="177"/>
    </row>
    <row r="37" spans="1:32" s="9" customFormat="1" ht="24.75" customHeight="1">
      <c r="A37" s="257"/>
      <c r="B37" s="5"/>
      <c r="C37" s="5"/>
      <c r="D37" s="122"/>
      <c r="E37" s="5">
        <f t="shared" si="12"/>
        <v>24</v>
      </c>
      <c r="F37" s="5">
        <v>0.2916666666666667</v>
      </c>
      <c r="G37" s="6"/>
      <c r="H37" s="13">
        <f t="shared" si="13"/>
      </c>
      <c r="I37" s="13">
        <f t="shared" si="14"/>
      </c>
      <c r="J37" s="14" t="e">
        <f>IF(#REF!="CONGNET",#REF!,"")</f>
        <v>#REF!</v>
      </c>
      <c r="K37" s="14"/>
      <c r="L37" s="13">
        <f t="shared" si="15"/>
      </c>
      <c r="M37" s="13">
        <f t="shared" si="16"/>
      </c>
      <c r="N37" s="104" t="e">
        <f>IF(#REF!="DOSSEVILLE",#REF!,"")</f>
        <v>#REF!</v>
      </c>
      <c r="O37" s="13"/>
      <c r="P37" s="13">
        <f t="shared" si="17"/>
      </c>
      <c r="Q37" s="52">
        <f t="shared" si="23"/>
      </c>
      <c r="R37" s="104" t="e">
        <f>IF(#REF!="GOUEDARD",#REF!,"")</f>
        <v>#REF!</v>
      </c>
      <c r="S37" s="73"/>
      <c r="T37" s="76">
        <f t="shared" si="18"/>
      </c>
      <c r="U37" s="76">
        <f t="shared" si="19"/>
      </c>
      <c r="V37" s="81" t="e">
        <f>IF(#REF!="MARAIS",#REF!,"")</f>
        <v>#REF!</v>
      </c>
      <c r="W37" s="20"/>
      <c r="X37" s="11">
        <f t="shared" si="20"/>
        <v>0</v>
      </c>
      <c r="Z37" s="11">
        <f t="shared" si="21"/>
        <v>0</v>
      </c>
      <c r="AA37" s="11">
        <f t="shared" si="22"/>
        <v>0</v>
      </c>
      <c r="AB37" s="241"/>
      <c r="AC37" s="22">
        <v>0.75</v>
      </c>
      <c r="AD37" s="191">
        <v>72</v>
      </c>
      <c r="AE37" s="22">
        <v>0.0625</v>
      </c>
      <c r="AF37" s="178"/>
    </row>
    <row r="38" spans="1:32" s="9" customFormat="1" ht="24.75" customHeight="1">
      <c r="A38" s="259">
        <f>A36+1</f>
        <v>41018</v>
      </c>
      <c r="B38" s="3"/>
      <c r="C38" s="3"/>
      <c r="D38" s="121"/>
      <c r="E38" s="3">
        <f t="shared" si="12"/>
        <v>24</v>
      </c>
      <c r="F38" s="3">
        <v>0</v>
      </c>
      <c r="G38" s="4"/>
      <c r="H38" s="10">
        <f t="shared" si="13"/>
      </c>
      <c r="I38" s="10">
        <f t="shared" si="14"/>
      </c>
      <c r="J38" s="38" t="e">
        <f>IF(#REF!="CONGNET",#REF!,"")</f>
        <v>#REF!</v>
      </c>
      <c r="K38" s="38"/>
      <c r="L38" s="10">
        <f t="shared" si="15"/>
      </c>
      <c r="M38" s="10">
        <f t="shared" si="16"/>
      </c>
      <c r="N38" s="105" t="e">
        <f>IF(#REF!="DOSSEVILLE",#REF!,"")</f>
        <v>#REF!</v>
      </c>
      <c r="O38" s="10"/>
      <c r="P38" s="10">
        <f t="shared" si="17"/>
      </c>
      <c r="Q38" s="51">
        <f t="shared" si="23"/>
      </c>
      <c r="R38" s="105" t="e">
        <f>IF(#REF!="GOUEDARD",#REF!,"")</f>
        <v>#REF!</v>
      </c>
      <c r="S38" s="72"/>
      <c r="T38" s="75">
        <f t="shared" si="18"/>
      </c>
      <c r="U38" s="75">
        <f t="shared" si="19"/>
      </c>
      <c r="V38" s="79" t="e">
        <f>IF(#REF!="MARAIS",#REF!,"")</f>
        <v>#REF!</v>
      </c>
      <c r="W38" s="17"/>
      <c r="X38" s="11">
        <f t="shared" si="20"/>
        <v>0</v>
      </c>
      <c r="Z38" s="11">
        <f t="shared" si="21"/>
        <v>0</v>
      </c>
      <c r="AA38" s="11">
        <f t="shared" si="22"/>
        <v>0</v>
      </c>
      <c r="AB38" s="264">
        <f>A38</f>
        <v>41018</v>
      </c>
      <c r="AC38" s="21">
        <v>0.2708333333333333</v>
      </c>
      <c r="AD38" s="190">
        <v>76</v>
      </c>
      <c r="AE38" s="188">
        <v>0.5833333333333334</v>
      </c>
      <c r="AF38" s="226" t="s">
        <v>27</v>
      </c>
    </row>
    <row r="39" spans="1:32" s="9" customFormat="1" ht="24.75" customHeight="1">
      <c r="A39" s="260"/>
      <c r="B39" s="5"/>
      <c r="C39" s="5"/>
      <c r="D39" s="122"/>
      <c r="E39" s="5">
        <f t="shared" si="12"/>
        <v>24</v>
      </c>
      <c r="F39" s="5">
        <v>0.2916666666666667</v>
      </c>
      <c r="G39" s="6"/>
      <c r="H39" s="13">
        <f t="shared" si="13"/>
      </c>
      <c r="I39" s="13">
        <f t="shared" si="14"/>
      </c>
      <c r="J39" s="14" t="e">
        <f>IF(#REF!="CONGNET",#REF!,"")</f>
        <v>#REF!</v>
      </c>
      <c r="K39" s="14"/>
      <c r="L39" s="13">
        <f t="shared" si="15"/>
      </c>
      <c r="M39" s="13">
        <f t="shared" si="16"/>
      </c>
      <c r="N39" s="104" t="e">
        <f>IF(#REF!="DOSSEVILLE",#REF!,"")</f>
        <v>#REF!</v>
      </c>
      <c r="O39" s="13"/>
      <c r="P39" s="13">
        <f t="shared" si="17"/>
      </c>
      <c r="Q39" s="52">
        <f t="shared" si="23"/>
      </c>
      <c r="R39" s="104" t="e">
        <f>IF(#REF!="GOUEDARD",#REF!,"")</f>
        <v>#REF!</v>
      </c>
      <c r="S39" s="73"/>
      <c r="T39" s="76">
        <f t="shared" si="18"/>
      </c>
      <c r="U39" s="76">
        <f t="shared" si="19"/>
      </c>
      <c r="V39" s="81" t="e">
        <f>IF(#REF!="MARAIS",#REF!,"")</f>
        <v>#REF!</v>
      </c>
      <c r="W39" s="20"/>
      <c r="X39" s="11">
        <f t="shared" si="20"/>
        <v>0</v>
      </c>
      <c r="Z39" s="11">
        <f t="shared" si="21"/>
        <v>0</v>
      </c>
      <c r="AA39" s="11">
        <f t="shared" si="22"/>
        <v>0</v>
      </c>
      <c r="AB39" s="245"/>
      <c r="AC39" s="22">
        <v>0.7708333333333334</v>
      </c>
      <c r="AD39" s="191">
        <v>79</v>
      </c>
      <c r="AE39" s="187">
        <v>0.10416666666666667</v>
      </c>
      <c r="AF39" s="227" t="s">
        <v>28</v>
      </c>
    </row>
    <row r="40" spans="1:32" s="9" customFormat="1" ht="24.75" customHeight="1">
      <c r="A40" s="259">
        <f>A38+1</f>
        <v>41019</v>
      </c>
      <c r="B40" s="3"/>
      <c r="C40" s="3"/>
      <c r="D40" s="121"/>
      <c r="E40" s="3">
        <f t="shared" si="12"/>
        <v>24</v>
      </c>
      <c r="F40" s="3">
        <v>0</v>
      </c>
      <c r="G40" s="4"/>
      <c r="H40" s="10">
        <f t="shared" si="13"/>
      </c>
      <c r="I40" s="10">
        <f t="shared" si="14"/>
      </c>
      <c r="J40" s="38" t="e">
        <f>IF(#REF!="CONGNET",#REF!,"")</f>
        <v>#REF!</v>
      </c>
      <c r="K40" s="38"/>
      <c r="L40" s="10">
        <f t="shared" si="15"/>
      </c>
      <c r="M40" s="10">
        <f t="shared" si="16"/>
      </c>
      <c r="N40" s="105" t="e">
        <f>IF(#REF!="DOSSEVILLE",#REF!,"")</f>
        <v>#REF!</v>
      </c>
      <c r="O40" s="10"/>
      <c r="P40" s="10">
        <f t="shared" si="17"/>
      </c>
      <c r="Q40" s="51">
        <f t="shared" si="23"/>
      </c>
      <c r="R40" s="105" t="e">
        <f>IF(#REF!="GOUEDARD",#REF!,"")</f>
        <v>#REF!</v>
      </c>
      <c r="S40" s="72"/>
      <c r="T40" s="75">
        <f t="shared" si="18"/>
      </c>
      <c r="U40" s="75">
        <f t="shared" si="19"/>
      </c>
      <c r="V40" s="79" t="e">
        <f>IF(#REF!="MARAIS",#REF!,"")</f>
        <v>#REF!</v>
      </c>
      <c r="W40" s="17"/>
      <c r="X40" s="11">
        <f t="shared" si="20"/>
        <v>0</v>
      </c>
      <c r="Z40" s="11">
        <f t="shared" si="21"/>
        <v>0</v>
      </c>
      <c r="AA40" s="11">
        <f t="shared" si="22"/>
        <v>0</v>
      </c>
      <c r="AB40" s="264">
        <f>A40</f>
        <v>41019</v>
      </c>
      <c r="AC40" s="21">
        <v>0.2916666666666667</v>
      </c>
      <c r="AD40" s="190">
        <v>81</v>
      </c>
      <c r="AE40" s="188">
        <v>0.6041666666666666</v>
      </c>
      <c r="AF40" s="177"/>
    </row>
    <row r="41" spans="1:32" s="9" customFormat="1" ht="24.75" customHeight="1">
      <c r="A41" s="260"/>
      <c r="B41" s="5"/>
      <c r="C41" s="5"/>
      <c r="D41" s="122"/>
      <c r="E41" s="5">
        <f t="shared" si="12"/>
        <v>24</v>
      </c>
      <c r="F41" s="5">
        <v>0.2916666666666667</v>
      </c>
      <c r="G41" s="6"/>
      <c r="H41" s="13">
        <f t="shared" si="13"/>
      </c>
      <c r="I41" s="13">
        <f t="shared" si="14"/>
      </c>
      <c r="J41" s="14" t="e">
        <f>IF(#REF!="CONGNET",#REF!,"")</f>
        <v>#REF!</v>
      </c>
      <c r="K41" s="14"/>
      <c r="L41" s="13">
        <f t="shared" si="15"/>
      </c>
      <c r="M41" s="13">
        <f t="shared" si="16"/>
      </c>
      <c r="N41" s="104" t="e">
        <f>IF(#REF!="DOSSEVILLE",#REF!,"")</f>
        <v>#REF!</v>
      </c>
      <c r="O41" s="13"/>
      <c r="P41" s="13">
        <f t="shared" si="17"/>
      </c>
      <c r="Q41" s="52">
        <f t="shared" si="23"/>
      </c>
      <c r="R41" s="104" t="e">
        <f>IF(#REF!="GOUEDARD",#REF!,"")</f>
        <v>#REF!</v>
      </c>
      <c r="S41" s="73"/>
      <c r="T41" s="76">
        <f t="shared" si="18"/>
      </c>
      <c r="U41" s="76">
        <f t="shared" si="19"/>
      </c>
      <c r="V41" s="81" t="e">
        <f>IF(#REF!="MARAIS",#REF!,"")</f>
        <v>#REF!</v>
      </c>
      <c r="W41" s="20"/>
      <c r="X41" s="11">
        <f t="shared" si="20"/>
        <v>0</v>
      </c>
      <c r="Z41" s="11">
        <f t="shared" si="21"/>
        <v>0</v>
      </c>
      <c r="AA41" s="11">
        <f t="shared" si="22"/>
        <v>0</v>
      </c>
      <c r="AB41" s="265"/>
      <c r="AC41" s="22">
        <v>0.8125</v>
      </c>
      <c r="AD41" s="191">
        <v>83</v>
      </c>
      <c r="AE41" s="187">
        <v>0.10416666666666667</v>
      </c>
      <c r="AF41" s="178"/>
    </row>
    <row r="42" spans="1:32" s="9" customFormat="1" ht="24.75" customHeight="1">
      <c r="A42" s="259">
        <f>A40+1</f>
        <v>41020</v>
      </c>
      <c r="B42" s="3"/>
      <c r="C42" s="3"/>
      <c r="D42" s="121"/>
      <c r="E42" s="3">
        <f t="shared" si="12"/>
        <v>24</v>
      </c>
      <c r="F42" s="3">
        <v>0</v>
      </c>
      <c r="G42" s="28"/>
      <c r="H42" s="10">
        <f t="shared" si="13"/>
      </c>
      <c r="I42" s="10">
        <f t="shared" si="14"/>
      </c>
      <c r="J42" s="38" t="e">
        <f>IF(#REF!="CONGNET",#REF!,"")</f>
        <v>#REF!</v>
      </c>
      <c r="K42" s="38"/>
      <c r="L42" s="10">
        <f t="shared" si="15"/>
      </c>
      <c r="M42" s="10">
        <f t="shared" si="16"/>
      </c>
      <c r="N42" s="105" t="e">
        <f>IF(#REF!="DOSSEVILLE",#REF!,"")</f>
        <v>#REF!</v>
      </c>
      <c r="O42" s="10"/>
      <c r="P42" s="10">
        <f t="shared" si="17"/>
      </c>
      <c r="Q42" s="51">
        <f t="shared" si="23"/>
      </c>
      <c r="R42" s="105" t="e">
        <f>IF(#REF!="GOUEDARD",#REF!,"")</f>
        <v>#REF!</v>
      </c>
      <c r="S42" s="72"/>
      <c r="T42" s="75">
        <f t="shared" si="18"/>
      </c>
      <c r="U42" s="75">
        <f t="shared" si="19"/>
      </c>
      <c r="V42" s="79" t="e">
        <f>IF(#REF!="MARAIS",#REF!,"")</f>
        <v>#REF!</v>
      </c>
      <c r="W42" s="17"/>
      <c r="X42" s="11">
        <f t="shared" si="20"/>
        <v>0</v>
      </c>
      <c r="Z42" s="11">
        <f t="shared" si="21"/>
        <v>0</v>
      </c>
      <c r="AA42" s="11">
        <f t="shared" si="22"/>
        <v>0</v>
      </c>
      <c r="AB42" s="235">
        <f>A42</f>
        <v>41020</v>
      </c>
      <c r="AC42" s="21">
        <v>0.3125</v>
      </c>
      <c r="AD42" s="190">
        <v>84</v>
      </c>
      <c r="AE42" s="188">
        <v>0.625</v>
      </c>
      <c r="AF42" s="284" t="s">
        <v>29</v>
      </c>
    </row>
    <row r="43" spans="1:32" s="9" customFormat="1" ht="24.75" customHeight="1">
      <c r="A43" s="260"/>
      <c r="B43" s="5"/>
      <c r="C43" s="5"/>
      <c r="D43" s="122"/>
      <c r="E43" s="5">
        <f t="shared" si="12"/>
        <v>24</v>
      </c>
      <c r="F43" s="5">
        <v>0.2916666666666667</v>
      </c>
      <c r="G43" s="36"/>
      <c r="H43" s="13">
        <f t="shared" si="13"/>
      </c>
      <c r="I43" s="13">
        <f t="shared" si="14"/>
      </c>
      <c r="J43" s="14" t="e">
        <f>IF(#REF!="CONGNET",#REF!,"")</f>
        <v>#REF!</v>
      </c>
      <c r="K43" s="14"/>
      <c r="L43" s="13">
        <f t="shared" si="15"/>
      </c>
      <c r="M43" s="13">
        <f t="shared" si="16"/>
      </c>
      <c r="N43" s="104" t="e">
        <f>IF(#REF!="DOSSEVILLE",#REF!,"")</f>
        <v>#REF!</v>
      </c>
      <c r="O43" s="13"/>
      <c r="P43" s="13">
        <f t="shared" si="17"/>
      </c>
      <c r="Q43" s="52">
        <f t="shared" si="23"/>
      </c>
      <c r="R43" s="104" t="e">
        <f>IF(#REF!="GOUEDARD",#REF!,"")</f>
        <v>#REF!</v>
      </c>
      <c r="S43" s="73"/>
      <c r="T43" s="76">
        <f t="shared" si="18"/>
      </c>
      <c r="U43" s="76">
        <f t="shared" si="19"/>
      </c>
      <c r="V43" s="81" t="e">
        <f>IF(#REF!="MARAIS",#REF!,"")</f>
        <v>#REF!</v>
      </c>
      <c r="W43" s="20"/>
      <c r="X43" s="11">
        <f t="shared" si="20"/>
        <v>0</v>
      </c>
      <c r="Z43" s="11">
        <f t="shared" si="21"/>
        <v>0</v>
      </c>
      <c r="AA43" s="11">
        <f t="shared" si="22"/>
        <v>0</v>
      </c>
      <c r="AB43" s="236"/>
      <c r="AC43" s="22">
        <v>0.8333333333333334</v>
      </c>
      <c r="AD43" s="191">
        <v>84</v>
      </c>
      <c r="AE43" s="187">
        <v>0.125</v>
      </c>
      <c r="AF43" s="285"/>
    </row>
    <row r="44" spans="1:32" s="9" customFormat="1" ht="24.75" customHeight="1">
      <c r="A44" s="259">
        <f>A42+1</f>
        <v>41021</v>
      </c>
      <c r="B44" s="3"/>
      <c r="C44" s="3"/>
      <c r="D44" s="121"/>
      <c r="E44" s="3">
        <f t="shared" si="12"/>
        <v>24</v>
      </c>
      <c r="F44" s="3">
        <v>0</v>
      </c>
      <c r="G44" s="28"/>
      <c r="H44" s="10">
        <f t="shared" si="13"/>
      </c>
      <c r="I44" s="10">
        <f t="shared" si="14"/>
      </c>
      <c r="J44" s="38" t="e">
        <f>IF(#REF!="CONGNET",#REF!,"")</f>
        <v>#REF!</v>
      </c>
      <c r="K44" s="38"/>
      <c r="L44" s="10">
        <f t="shared" si="15"/>
      </c>
      <c r="M44" s="10">
        <f t="shared" si="16"/>
      </c>
      <c r="N44" s="105" t="e">
        <f>IF(#REF!="DOSSEVILLE",#REF!,"")</f>
        <v>#REF!</v>
      </c>
      <c r="O44" s="10"/>
      <c r="P44" s="10">
        <f t="shared" si="17"/>
      </c>
      <c r="Q44" s="51">
        <f t="shared" si="23"/>
      </c>
      <c r="R44" s="105" t="e">
        <f>IF(#REF!="GOUEDARD",#REF!,"")</f>
        <v>#REF!</v>
      </c>
      <c r="S44" s="72"/>
      <c r="T44" s="75">
        <f t="shared" si="18"/>
      </c>
      <c r="U44" s="75">
        <f t="shared" si="19"/>
      </c>
      <c r="V44" s="79" t="e">
        <f>IF(#REF!="MARAIS",#REF!,"")</f>
        <v>#REF!</v>
      </c>
      <c r="W44" s="17"/>
      <c r="X44" s="11">
        <f t="shared" si="20"/>
        <v>0</v>
      </c>
      <c r="Z44" s="11">
        <f t="shared" si="21"/>
        <v>0</v>
      </c>
      <c r="AA44" s="11">
        <f t="shared" si="22"/>
        <v>0</v>
      </c>
      <c r="AB44" s="237">
        <f>A44</f>
        <v>41021</v>
      </c>
      <c r="AC44" s="21">
        <v>0.3541666666666667</v>
      </c>
      <c r="AD44" s="190">
        <v>84</v>
      </c>
      <c r="AE44" s="188">
        <v>0.6458333333333334</v>
      </c>
      <c r="AF44" s="222"/>
    </row>
    <row r="45" spans="1:32" s="9" customFormat="1" ht="24.75" customHeight="1">
      <c r="A45" s="260"/>
      <c r="B45" s="5"/>
      <c r="C45" s="5"/>
      <c r="D45" s="122"/>
      <c r="E45" s="5">
        <f t="shared" si="12"/>
        <v>24</v>
      </c>
      <c r="F45" s="5">
        <v>0.2708333333333333</v>
      </c>
      <c r="G45" s="36"/>
      <c r="H45" s="13">
        <f t="shared" si="13"/>
      </c>
      <c r="I45" s="13">
        <f t="shared" si="14"/>
      </c>
      <c r="J45" s="14" t="e">
        <f>IF(#REF!="CONGNET",#REF!,"")</f>
        <v>#REF!</v>
      </c>
      <c r="K45" s="14"/>
      <c r="L45" s="13">
        <f t="shared" si="15"/>
      </c>
      <c r="M45" s="13">
        <f t="shared" si="16"/>
      </c>
      <c r="N45" s="104" t="e">
        <f>IF(#REF!="DOSSEVILLE",#REF!,"")</f>
        <v>#REF!</v>
      </c>
      <c r="O45" s="13"/>
      <c r="P45" s="13">
        <f t="shared" si="17"/>
      </c>
      <c r="Q45" s="52">
        <f t="shared" si="23"/>
      </c>
      <c r="R45" s="104" t="e">
        <f>IF(#REF!="GOUEDARD",#REF!,"")</f>
        <v>#REF!</v>
      </c>
      <c r="S45" s="73"/>
      <c r="T45" s="76">
        <f t="shared" si="18"/>
      </c>
      <c r="U45" s="76">
        <f t="shared" si="19"/>
      </c>
      <c r="V45" s="81" t="e">
        <f>IF(#REF!="MARAIS",#REF!,"")</f>
        <v>#REF!</v>
      </c>
      <c r="W45" s="20"/>
      <c r="X45" s="11">
        <f t="shared" si="20"/>
        <v>0</v>
      </c>
      <c r="Z45" s="11">
        <f t="shared" si="21"/>
        <v>0</v>
      </c>
      <c r="AA45" s="11">
        <f t="shared" si="22"/>
        <v>0</v>
      </c>
      <c r="AB45" s="232"/>
      <c r="AC45" s="22">
        <v>0.8541666666666666</v>
      </c>
      <c r="AD45" s="191">
        <v>84</v>
      </c>
      <c r="AE45" s="187">
        <v>0.14583333333333334</v>
      </c>
      <c r="AF45" s="223"/>
    </row>
    <row r="46" spans="1:32" s="9" customFormat="1" ht="24.75" customHeight="1">
      <c r="A46" s="259">
        <f>A44+1</f>
        <v>41022</v>
      </c>
      <c r="B46" s="3"/>
      <c r="C46" s="3"/>
      <c r="D46" s="121"/>
      <c r="E46" s="3">
        <f t="shared" si="12"/>
        <v>24</v>
      </c>
      <c r="F46" s="3">
        <v>0</v>
      </c>
      <c r="G46" s="4"/>
      <c r="H46" s="10">
        <f t="shared" si="13"/>
      </c>
      <c r="I46" s="10">
        <f t="shared" si="14"/>
      </c>
      <c r="J46" s="38" t="e">
        <f>IF(#REF!="CONGNET",#REF!,"")</f>
        <v>#REF!</v>
      </c>
      <c r="K46" s="38"/>
      <c r="L46" s="10">
        <f t="shared" si="15"/>
      </c>
      <c r="M46" s="10">
        <f t="shared" si="16"/>
      </c>
      <c r="N46" s="105" t="e">
        <f>IF(#REF!="DOSSEVILLE",#REF!,"")</f>
        <v>#REF!</v>
      </c>
      <c r="O46" s="10"/>
      <c r="P46" s="10">
        <f t="shared" si="17"/>
      </c>
      <c r="Q46" s="51">
        <f t="shared" si="23"/>
      </c>
      <c r="R46" s="105" t="e">
        <f>IF(#REF!="GOUEDARD",#REF!,"")</f>
        <v>#REF!</v>
      </c>
      <c r="S46" s="72"/>
      <c r="T46" s="75">
        <f t="shared" si="18"/>
      </c>
      <c r="U46" s="75">
        <f t="shared" si="19"/>
      </c>
      <c r="V46" s="79" t="e">
        <f>IF(#REF!="MARAIS",#REF!,"")</f>
        <v>#REF!</v>
      </c>
      <c r="W46" s="17"/>
      <c r="X46" s="11">
        <f t="shared" si="20"/>
        <v>0</v>
      </c>
      <c r="Z46" s="11">
        <f t="shared" si="21"/>
        <v>0</v>
      </c>
      <c r="AA46" s="11">
        <f t="shared" si="22"/>
        <v>0</v>
      </c>
      <c r="AB46" s="235">
        <f>A46</f>
        <v>41022</v>
      </c>
      <c r="AC46" s="21">
        <v>0.3541666666666667</v>
      </c>
      <c r="AD46" s="190">
        <v>83</v>
      </c>
      <c r="AE46" s="188">
        <v>0.6666666666666666</v>
      </c>
      <c r="AF46" s="224"/>
    </row>
    <row r="47" spans="1:32" s="9" customFormat="1" ht="24.75" customHeight="1">
      <c r="A47" s="260"/>
      <c r="B47" s="5"/>
      <c r="C47" s="5"/>
      <c r="D47" s="122"/>
      <c r="E47" s="5">
        <f t="shared" si="12"/>
        <v>24</v>
      </c>
      <c r="F47" s="5"/>
      <c r="G47" s="6"/>
      <c r="H47" s="13">
        <f t="shared" si="13"/>
      </c>
      <c r="I47" s="13">
        <f t="shared" si="14"/>
      </c>
      <c r="J47" s="14" t="e">
        <f>IF(#REF!="CONGNET",#REF!,"")</f>
        <v>#REF!</v>
      </c>
      <c r="K47" s="14"/>
      <c r="L47" s="13">
        <f t="shared" si="15"/>
      </c>
      <c r="M47" s="13">
        <f t="shared" si="16"/>
      </c>
      <c r="N47" s="104" t="e">
        <f>IF(#REF!="DOSSEVILLE",#REF!,"")</f>
        <v>#REF!</v>
      </c>
      <c r="O47" s="13"/>
      <c r="P47" s="13">
        <f t="shared" si="17"/>
      </c>
      <c r="Q47" s="52">
        <f t="shared" si="23"/>
      </c>
      <c r="R47" s="104" t="e">
        <f>IF(#REF!="GOUEDARD",#REF!,"")</f>
        <v>#REF!</v>
      </c>
      <c r="S47" s="73"/>
      <c r="T47" s="76">
        <f t="shared" si="18"/>
      </c>
      <c r="U47" s="76">
        <f t="shared" si="19"/>
      </c>
      <c r="V47" s="81" t="e">
        <f>IF(#REF!="MARAIS",#REF!,"")</f>
        <v>#REF!</v>
      </c>
      <c r="W47" s="20"/>
      <c r="X47" s="11">
        <f t="shared" si="20"/>
        <v>0</v>
      </c>
      <c r="Z47" s="11">
        <f t="shared" si="21"/>
        <v>0</v>
      </c>
      <c r="AA47" s="11">
        <f t="shared" si="22"/>
        <v>0</v>
      </c>
      <c r="AB47" s="236"/>
      <c r="AC47" s="22">
        <v>0.8541666666666666</v>
      </c>
      <c r="AD47" s="191">
        <v>82</v>
      </c>
      <c r="AE47" s="187">
        <v>0.16666666666666666</v>
      </c>
      <c r="AF47" s="223"/>
    </row>
    <row r="48" spans="1:32" s="9" customFormat="1" ht="24.75" customHeight="1">
      <c r="A48" s="261">
        <f>A46+1</f>
        <v>41023</v>
      </c>
      <c r="B48" s="3"/>
      <c r="C48" s="3"/>
      <c r="D48" s="121"/>
      <c r="E48" s="3">
        <f t="shared" si="12"/>
        <v>24</v>
      </c>
      <c r="F48" s="3">
        <v>0.22916666666666666</v>
      </c>
      <c r="G48" s="4"/>
      <c r="H48" s="10">
        <f t="shared" si="13"/>
      </c>
      <c r="I48" s="10">
        <f t="shared" si="14"/>
      </c>
      <c r="J48" s="38" t="e">
        <f>IF(#REF!="CONGNET",#REF!,"")</f>
        <v>#REF!</v>
      </c>
      <c r="K48" s="38"/>
      <c r="L48" s="10">
        <f t="shared" si="15"/>
      </c>
      <c r="M48" s="10">
        <f t="shared" si="16"/>
      </c>
      <c r="N48" s="105" t="e">
        <f>IF(#REF!="DOSSEVILLE",#REF!,"")</f>
        <v>#REF!</v>
      </c>
      <c r="O48" s="10"/>
      <c r="P48" s="10">
        <f t="shared" si="17"/>
      </c>
      <c r="Q48" s="51">
        <f t="shared" si="23"/>
      </c>
      <c r="R48" s="105" t="e">
        <f>IF(#REF!="GOUEDARD",#REF!,"")</f>
        <v>#REF!</v>
      </c>
      <c r="S48" s="72"/>
      <c r="T48" s="75">
        <f t="shared" si="18"/>
      </c>
      <c r="U48" s="75">
        <f t="shared" si="19"/>
      </c>
      <c r="V48" s="79" t="e">
        <f>IF(#REF!="MARAIS",#REF!,"")</f>
        <v>#REF!</v>
      </c>
      <c r="W48" s="17"/>
      <c r="X48" s="89">
        <f t="shared" si="20"/>
        <v>0</v>
      </c>
      <c r="Y48" s="19"/>
      <c r="Z48" s="48">
        <f t="shared" si="21"/>
        <v>0</v>
      </c>
      <c r="AA48" s="48">
        <f t="shared" si="22"/>
        <v>0</v>
      </c>
      <c r="AB48" s="248">
        <f>A48</f>
        <v>41023</v>
      </c>
      <c r="AC48" s="21">
        <v>0.375</v>
      </c>
      <c r="AD48" s="190">
        <v>80</v>
      </c>
      <c r="AE48" s="188">
        <v>0.6875</v>
      </c>
      <c r="AF48" s="225"/>
    </row>
    <row r="49" spans="1:32" s="9" customFormat="1" ht="24.75" customHeight="1">
      <c r="A49" s="262"/>
      <c r="B49" s="5"/>
      <c r="C49" s="5"/>
      <c r="D49" s="122"/>
      <c r="E49" s="5">
        <f t="shared" si="12"/>
        <v>24</v>
      </c>
      <c r="F49" s="5">
        <v>0</v>
      </c>
      <c r="G49" s="6"/>
      <c r="H49" s="13">
        <f t="shared" si="13"/>
      </c>
      <c r="I49" s="13">
        <f t="shared" si="14"/>
      </c>
      <c r="J49" s="14" t="e">
        <f>IF(#REF!="CONGNET",#REF!,"")</f>
        <v>#REF!</v>
      </c>
      <c r="K49" s="14"/>
      <c r="L49" s="13">
        <f t="shared" si="15"/>
      </c>
      <c r="M49" s="13">
        <f t="shared" si="16"/>
      </c>
      <c r="N49" s="104" t="e">
        <f>IF(#REF!="DOSSEVILLE",#REF!,"")</f>
        <v>#REF!</v>
      </c>
      <c r="O49" s="13"/>
      <c r="P49" s="13">
        <f t="shared" si="17"/>
      </c>
      <c r="Q49" s="52">
        <f t="shared" si="23"/>
      </c>
      <c r="R49" s="104" t="e">
        <f>IF(#REF!="GOUEDARD",#REF!,"")</f>
        <v>#REF!</v>
      </c>
      <c r="S49" s="73"/>
      <c r="T49" s="76">
        <f t="shared" si="18"/>
      </c>
      <c r="U49" s="76">
        <f t="shared" si="19"/>
      </c>
      <c r="V49" s="81" t="e">
        <f>IF(#REF!="MARAIS",#REF!,"")</f>
        <v>#REF!</v>
      </c>
      <c r="W49" s="20"/>
      <c r="X49" s="90">
        <f t="shared" si="20"/>
        <v>0</v>
      </c>
      <c r="Y49" s="91"/>
      <c r="Z49" s="92">
        <f t="shared" si="21"/>
        <v>0</v>
      </c>
      <c r="AA49" s="92">
        <f t="shared" si="22"/>
        <v>0</v>
      </c>
      <c r="AB49" s="263"/>
      <c r="AC49" s="22">
        <v>0.875</v>
      </c>
      <c r="AD49" s="191">
        <v>78</v>
      </c>
      <c r="AE49" s="187">
        <v>0.1875</v>
      </c>
      <c r="AF49" s="223"/>
    </row>
    <row r="50" spans="1:32" s="9" customFormat="1" ht="24.75" customHeight="1">
      <c r="A50" s="274">
        <f>A48+1</f>
        <v>41024</v>
      </c>
      <c r="B50" s="44"/>
      <c r="C50" s="44"/>
      <c r="D50" s="121"/>
      <c r="E50" s="44">
        <f t="shared" si="12"/>
        <v>24</v>
      </c>
      <c r="F50" s="44">
        <v>0.1875</v>
      </c>
      <c r="G50" s="45"/>
      <c r="H50" s="46">
        <f t="shared" si="13"/>
      </c>
      <c r="I50" s="46">
        <f t="shared" si="14"/>
      </c>
      <c r="J50" s="47" t="e">
        <f>IF(#REF!="CONGNET",#REF!,"")</f>
        <v>#REF!</v>
      </c>
      <c r="K50" s="47"/>
      <c r="L50" s="46">
        <f t="shared" si="15"/>
      </c>
      <c r="M50" s="46">
        <f t="shared" si="16"/>
      </c>
      <c r="N50" s="105" t="e">
        <f>IF(#REF!="DOSSEVILLE",#REF!,"")</f>
        <v>#REF!</v>
      </c>
      <c r="O50" s="46"/>
      <c r="P50" s="46">
        <f t="shared" si="17"/>
      </c>
      <c r="Q50" s="53">
        <f t="shared" si="23"/>
      </c>
      <c r="R50" s="105" t="e">
        <f>IF(#REF!="GOUEDARD",#REF!,"")</f>
        <v>#REF!</v>
      </c>
      <c r="S50" s="74"/>
      <c r="T50" s="75">
        <f t="shared" si="18"/>
      </c>
      <c r="U50" s="75">
        <f t="shared" si="19"/>
      </c>
      <c r="V50" s="79" t="e">
        <f>IF(#REF!="MARAIS",#REF!,"")</f>
        <v>#REF!</v>
      </c>
      <c r="W50" s="17"/>
      <c r="X50" s="11">
        <f t="shared" si="20"/>
        <v>0</v>
      </c>
      <c r="Z50" s="11">
        <f t="shared" si="21"/>
        <v>0</v>
      </c>
      <c r="AA50" s="11">
        <f t="shared" si="22"/>
        <v>0</v>
      </c>
      <c r="AB50" s="282">
        <f>A50</f>
        <v>41024</v>
      </c>
      <c r="AC50" s="18">
        <v>0.3958333333333333</v>
      </c>
      <c r="AD50" s="195">
        <v>76</v>
      </c>
      <c r="AE50" s="186">
        <v>0.7083333333333334</v>
      </c>
      <c r="AF50" s="222"/>
    </row>
    <row r="51" spans="1:32" s="9" customFormat="1" ht="24.75" customHeight="1">
      <c r="A51" s="262"/>
      <c r="B51" s="5"/>
      <c r="C51" s="5"/>
      <c r="D51" s="122"/>
      <c r="E51" s="5">
        <f t="shared" si="12"/>
        <v>24</v>
      </c>
      <c r="F51" s="5">
        <v>0</v>
      </c>
      <c r="G51" s="6"/>
      <c r="H51" s="13">
        <f t="shared" si="13"/>
      </c>
      <c r="I51" s="13">
        <f t="shared" si="14"/>
      </c>
      <c r="J51" s="14" t="e">
        <f>IF(#REF!="CONGNET",#REF!,"")</f>
        <v>#REF!</v>
      </c>
      <c r="K51" s="14"/>
      <c r="L51" s="13">
        <f t="shared" si="15"/>
      </c>
      <c r="M51" s="13">
        <f t="shared" si="16"/>
      </c>
      <c r="N51" s="104" t="e">
        <f>IF(#REF!="DOSSEVILLE",#REF!,"")</f>
        <v>#REF!</v>
      </c>
      <c r="O51" s="13"/>
      <c r="P51" s="13">
        <f t="shared" si="17"/>
      </c>
      <c r="Q51" s="52">
        <f t="shared" si="23"/>
      </c>
      <c r="R51" s="104" t="e">
        <f>IF(#REF!="GOUEDARD",#REF!,"")</f>
        <v>#REF!</v>
      </c>
      <c r="S51" s="73"/>
      <c r="T51" s="76">
        <f t="shared" si="18"/>
      </c>
      <c r="U51" s="76">
        <f t="shared" si="19"/>
      </c>
      <c r="V51" s="81" t="e">
        <f>IF(#REF!="MARAIS",#REF!,"")</f>
        <v>#REF!</v>
      </c>
      <c r="W51" s="20"/>
      <c r="X51" s="11">
        <f t="shared" si="20"/>
        <v>0</v>
      </c>
      <c r="Z51" s="11">
        <f t="shared" si="21"/>
        <v>0</v>
      </c>
      <c r="AA51" s="11">
        <f t="shared" si="22"/>
        <v>0</v>
      </c>
      <c r="AB51" s="283"/>
      <c r="AC51" s="23">
        <v>0.8958333333333334</v>
      </c>
      <c r="AD51" s="196">
        <v>72</v>
      </c>
      <c r="AE51" s="145">
        <v>0.20833333333333334</v>
      </c>
      <c r="AF51" s="223"/>
    </row>
    <row r="52" spans="1:32" s="9" customFormat="1" ht="24.75" customHeight="1">
      <c r="A52" s="259">
        <f>A50+1</f>
        <v>41025</v>
      </c>
      <c r="B52" s="3"/>
      <c r="C52" s="3"/>
      <c r="D52" s="40"/>
      <c r="E52" s="3">
        <f t="shared" si="12"/>
        <v>24</v>
      </c>
      <c r="F52" s="3">
        <v>0.125</v>
      </c>
      <c r="G52" s="4"/>
      <c r="H52" s="10">
        <f t="shared" si="13"/>
      </c>
      <c r="I52" s="10">
        <f t="shared" si="14"/>
      </c>
      <c r="J52" s="38" t="e">
        <f>IF(#REF!="CONGNET",#REF!,"")</f>
        <v>#REF!</v>
      </c>
      <c r="K52" s="38"/>
      <c r="L52" s="10">
        <f t="shared" si="15"/>
      </c>
      <c r="M52" s="10">
        <f t="shared" si="16"/>
      </c>
      <c r="N52" s="105" t="e">
        <f>IF(#REF!="DOSSEVILLE",#REF!,"")</f>
        <v>#REF!</v>
      </c>
      <c r="O52" s="10"/>
      <c r="P52" s="10">
        <f t="shared" si="17"/>
      </c>
      <c r="Q52" s="51">
        <f t="shared" si="23"/>
      </c>
      <c r="R52" s="105" t="e">
        <f>IF(#REF!="GOUEDARD",#REF!,"")</f>
        <v>#REF!</v>
      </c>
      <c r="S52" s="72"/>
      <c r="T52" s="75">
        <f t="shared" si="18"/>
      </c>
      <c r="U52" s="75">
        <f t="shared" si="19"/>
      </c>
      <c r="V52" s="79" t="e">
        <f>IF(#REF!="MARAIS",#REF!,"")</f>
        <v>#REF!</v>
      </c>
      <c r="W52" s="17"/>
      <c r="X52" s="11">
        <f t="shared" si="20"/>
        <v>0</v>
      </c>
      <c r="Z52" s="11">
        <f t="shared" si="21"/>
        <v>0</v>
      </c>
      <c r="AA52" s="11">
        <f t="shared" si="22"/>
        <v>0</v>
      </c>
      <c r="AB52" s="235">
        <f>A52</f>
        <v>41025</v>
      </c>
      <c r="AC52" s="39">
        <v>0.4166666666666667</v>
      </c>
      <c r="AD52" s="34">
        <v>69</v>
      </c>
      <c r="AE52" s="189">
        <v>0.7291666666666666</v>
      </c>
      <c r="AF52" s="224"/>
    </row>
    <row r="53" spans="1:32" s="9" customFormat="1" ht="24.75" customHeight="1">
      <c r="A53" s="260"/>
      <c r="B53" s="5"/>
      <c r="C53" s="5"/>
      <c r="D53" s="41"/>
      <c r="E53" s="5">
        <f t="shared" si="12"/>
        <v>24</v>
      </c>
      <c r="F53" s="5">
        <v>0.0625</v>
      </c>
      <c r="G53" s="140"/>
      <c r="H53" s="13">
        <f t="shared" si="13"/>
      </c>
      <c r="I53" s="13">
        <f t="shared" si="14"/>
      </c>
      <c r="J53" s="14" t="e">
        <f>IF(#REF!="CONGNET",#REF!,"")</f>
        <v>#REF!</v>
      </c>
      <c r="K53" s="14"/>
      <c r="L53" s="13">
        <f t="shared" si="15"/>
      </c>
      <c r="M53" s="13">
        <f t="shared" si="16"/>
      </c>
      <c r="N53" s="104" t="e">
        <f>IF(#REF!="DOSSEVILLE",#REF!,"")</f>
        <v>#REF!</v>
      </c>
      <c r="O53" s="13"/>
      <c r="P53" s="13">
        <f t="shared" si="17"/>
      </c>
      <c r="Q53" s="52">
        <f t="shared" si="23"/>
      </c>
      <c r="R53" s="103" t="e">
        <f>IF(#REF!="GOUEDARD",#REF!,"")</f>
        <v>#REF!</v>
      </c>
      <c r="S53" s="73"/>
      <c r="T53" s="76">
        <f t="shared" si="18"/>
      </c>
      <c r="U53" s="76">
        <f t="shared" si="19"/>
      </c>
      <c r="V53" s="81" t="e">
        <f>IF(#REF!="MARAIS",#REF!,"")</f>
        <v>#REF!</v>
      </c>
      <c r="W53" s="20"/>
      <c r="X53" s="11">
        <f t="shared" si="20"/>
        <v>0</v>
      </c>
      <c r="Z53" s="11">
        <f t="shared" si="21"/>
        <v>0</v>
      </c>
      <c r="AA53" s="11">
        <f t="shared" si="22"/>
        <v>0</v>
      </c>
      <c r="AB53" s="236"/>
      <c r="AC53" s="22">
        <v>0.9166666666666666</v>
      </c>
      <c r="AD53" s="30">
        <v>63</v>
      </c>
      <c r="AE53" s="187">
        <v>0.22916666666666666</v>
      </c>
      <c r="AF53" s="223"/>
    </row>
    <row r="54" spans="1:32" s="9" customFormat="1" ht="24.75" customHeight="1">
      <c r="A54" s="259">
        <f>A52+1</f>
        <v>41026</v>
      </c>
      <c r="B54" s="3"/>
      <c r="C54" s="3"/>
      <c r="D54" s="40"/>
      <c r="E54" s="3">
        <f t="shared" si="12"/>
        <v>24</v>
      </c>
      <c r="F54" s="3">
        <v>0.08333333333333333</v>
      </c>
      <c r="G54" s="45"/>
      <c r="H54" s="10">
        <f t="shared" si="13"/>
      </c>
      <c r="I54" s="10">
        <f t="shared" si="14"/>
      </c>
      <c r="J54" s="38" t="e">
        <f>IF(#REF!="CONGNET",#REF!,"")</f>
        <v>#REF!</v>
      </c>
      <c r="K54" s="38"/>
      <c r="L54" s="10">
        <f t="shared" si="15"/>
      </c>
      <c r="M54" s="10">
        <f t="shared" si="16"/>
      </c>
      <c r="N54" s="105" t="e">
        <f>IF(#REF!="DOSSEVILLE",#REF!,"")</f>
        <v>#REF!</v>
      </c>
      <c r="O54" s="10"/>
      <c r="P54" s="10">
        <f t="shared" si="17"/>
      </c>
      <c r="Q54" s="51">
        <f t="shared" si="23"/>
      </c>
      <c r="R54" s="103" t="e">
        <f>IF(#REF!="GOUEDARD",#REF!,"")</f>
        <v>#REF!</v>
      </c>
      <c r="S54" s="72"/>
      <c r="T54" s="75">
        <f t="shared" si="18"/>
      </c>
      <c r="U54" s="75">
        <f t="shared" si="19"/>
      </c>
      <c r="V54" s="79" t="e">
        <f>IF(#REF!="MARAIS",#REF!,"")</f>
        <v>#REF!</v>
      </c>
      <c r="W54" s="17"/>
      <c r="X54" s="11">
        <f t="shared" si="20"/>
        <v>0</v>
      </c>
      <c r="Z54" s="11">
        <f t="shared" si="21"/>
        <v>0</v>
      </c>
      <c r="AA54" s="11">
        <f t="shared" si="22"/>
        <v>0</v>
      </c>
      <c r="AB54" s="235">
        <f>A54</f>
        <v>41026</v>
      </c>
      <c r="AC54" s="39">
        <v>0.4375</v>
      </c>
      <c r="AD54" s="34">
        <v>61</v>
      </c>
      <c r="AE54" s="189">
        <v>0.75</v>
      </c>
      <c r="AF54" s="224"/>
    </row>
    <row r="55" spans="1:32" s="9" customFormat="1" ht="24.75" customHeight="1">
      <c r="A55" s="260"/>
      <c r="B55" s="5"/>
      <c r="C55" s="5"/>
      <c r="D55" s="41"/>
      <c r="E55" s="5">
        <f t="shared" si="12"/>
        <v>24</v>
      </c>
      <c r="F55" s="5">
        <v>0.10416666666666667</v>
      </c>
      <c r="G55" s="6"/>
      <c r="H55" s="13">
        <f t="shared" si="13"/>
      </c>
      <c r="I55" s="13">
        <f t="shared" si="14"/>
      </c>
      <c r="J55" s="14" t="e">
        <f>IF(#REF!="CONGNET",#REF!,"")</f>
        <v>#REF!</v>
      </c>
      <c r="K55" s="14"/>
      <c r="L55" s="13">
        <f t="shared" si="15"/>
      </c>
      <c r="M55" s="13">
        <f t="shared" si="16"/>
      </c>
      <c r="N55" s="104" t="e">
        <f>IF(#REF!="DOSSEVILLE",#REF!,"")</f>
        <v>#REF!</v>
      </c>
      <c r="O55" s="13"/>
      <c r="P55" s="13">
        <f t="shared" si="17"/>
      </c>
      <c r="Q55" s="52">
        <f t="shared" si="23"/>
      </c>
      <c r="R55" s="104" t="e">
        <f>IF(#REF!="GOUEDARD",#REF!,"")</f>
        <v>#REF!</v>
      </c>
      <c r="S55" s="73"/>
      <c r="T55" s="76">
        <f t="shared" si="18"/>
      </c>
      <c r="U55" s="76">
        <f t="shared" si="19"/>
      </c>
      <c r="V55" s="81" t="e">
        <f>IF(#REF!="MARAIS",#REF!,"")</f>
        <v>#REF!</v>
      </c>
      <c r="W55" s="20"/>
      <c r="X55" s="11">
        <f t="shared" si="20"/>
        <v>0</v>
      </c>
      <c r="Z55" s="11">
        <f t="shared" si="21"/>
        <v>0</v>
      </c>
      <c r="AA55" s="11">
        <f t="shared" si="22"/>
        <v>0</v>
      </c>
      <c r="AB55" s="236"/>
      <c r="AC55" s="22">
        <v>0.9583333333333334</v>
      </c>
      <c r="AD55" s="30">
        <v>56</v>
      </c>
      <c r="AE55" s="187">
        <v>0.2916666666666667</v>
      </c>
      <c r="AF55" s="223"/>
    </row>
    <row r="56" spans="1:32" s="9" customFormat="1" ht="24.75" customHeight="1">
      <c r="A56" s="281">
        <f>A54+1</f>
        <v>41027</v>
      </c>
      <c r="B56" s="3"/>
      <c r="C56" s="3"/>
      <c r="D56" s="40"/>
      <c r="E56" s="3">
        <f t="shared" si="12"/>
        <v>24</v>
      </c>
      <c r="F56" s="3">
        <v>0.020833333333333332</v>
      </c>
      <c r="G56" s="4"/>
      <c r="H56" s="10">
        <f t="shared" si="13"/>
      </c>
      <c r="I56" s="10">
        <f t="shared" si="14"/>
      </c>
      <c r="J56" s="38" t="e">
        <f>IF(#REF!="CONGNET",#REF!,"")</f>
        <v>#REF!</v>
      </c>
      <c r="K56" s="38"/>
      <c r="L56" s="10">
        <f t="shared" si="15"/>
      </c>
      <c r="M56" s="10">
        <f t="shared" si="16"/>
      </c>
      <c r="N56" s="105" t="e">
        <f>IF(#REF!="DOSSEVILLE",#REF!,"")</f>
        <v>#REF!</v>
      </c>
      <c r="O56" s="10"/>
      <c r="P56" s="10">
        <f t="shared" si="17"/>
      </c>
      <c r="Q56" s="51">
        <f t="shared" si="23"/>
      </c>
      <c r="R56" s="105" t="e">
        <f>IF(#REF!="GOUEDARD",#REF!,"")</f>
        <v>#REF!</v>
      </c>
      <c r="S56" s="72"/>
      <c r="T56" s="75">
        <f t="shared" si="18"/>
      </c>
      <c r="U56" s="75">
        <f t="shared" si="19"/>
      </c>
      <c r="V56" s="79" t="e">
        <f>IF(#REF!="MARAIS",#REF!,"")</f>
        <v>#REF!</v>
      </c>
      <c r="W56" s="17"/>
      <c r="X56" s="11">
        <f t="shared" si="20"/>
        <v>0</v>
      </c>
      <c r="Z56" s="11">
        <f t="shared" si="21"/>
        <v>0</v>
      </c>
      <c r="AA56" s="11">
        <f t="shared" si="22"/>
        <v>0</v>
      </c>
      <c r="AB56" s="235">
        <f>A56</f>
        <v>41027</v>
      </c>
      <c r="AC56" s="39">
        <v>0.4583333333333333</v>
      </c>
      <c r="AD56" s="34">
        <v>52</v>
      </c>
      <c r="AE56" s="189">
        <v>0.7916666666666666</v>
      </c>
      <c r="AF56" s="224"/>
    </row>
    <row r="57" spans="1:32" s="9" customFormat="1" ht="24.75" customHeight="1">
      <c r="A57" s="260"/>
      <c r="B57" s="5"/>
      <c r="C57" s="5"/>
      <c r="D57" s="41"/>
      <c r="E57" s="5">
        <f t="shared" si="12"/>
        <v>24</v>
      </c>
      <c r="F57" s="5">
        <v>0.14583333333333334</v>
      </c>
      <c r="G57" s="6"/>
      <c r="H57" s="13">
        <f t="shared" si="13"/>
      </c>
      <c r="I57" s="13">
        <f t="shared" si="14"/>
      </c>
      <c r="J57" s="14" t="e">
        <f>IF(#REF!="CONGNET",#REF!,"")</f>
        <v>#REF!</v>
      </c>
      <c r="K57" s="14"/>
      <c r="L57" s="13">
        <f t="shared" si="15"/>
      </c>
      <c r="M57" s="13">
        <f t="shared" si="16"/>
      </c>
      <c r="N57" s="104" t="e">
        <f>IF(#REF!="DOSSEVILLE",#REF!,"")</f>
        <v>#REF!</v>
      </c>
      <c r="O57" s="13"/>
      <c r="P57" s="13">
        <f t="shared" si="17"/>
      </c>
      <c r="Q57" s="52">
        <f t="shared" si="23"/>
      </c>
      <c r="R57" s="104" t="e">
        <f>IF(#REF!="GOUEDARD",#REF!,"")</f>
        <v>#REF!</v>
      </c>
      <c r="S57" s="73"/>
      <c r="T57" s="76">
        <f t="shared" si="18"/>
      </c>
      <c r="U57" s="76">
        <f t="shared" si="19"/>
      </c>
      <c r="V57" s="81" t="e">
        <f>IF(#REF!="MARAIS",#REF!,"")</f>
        <v>#REF!</v>
      </c>
      <c r="W57" s="20"/>
      <c r="X57" s="11">
        <f t="shared" si="20"/>
        <v>0</v>
      </c>
      <c r="Z57" s="11">
        <f t="shared" si="21"/>
        <v>0</v>
      </c>
      <c r="AA57" s="11">
        <f t="shared" si="22"/>
        <v>0</v>
      </c>
      <c r="AB57" s="236"/>
      <c r="AC57" s="22">
        <v>0.9791666666666666</v>
      </c>
      <c r="AD57" s="30">
        <v>48</v>
      </c>
      <c r="AE57" s="187">
        <v>0.2916666666666667</v>
      </c>
      <c r="AF57" s="223"/>
    </row>
    <row r="58" spans="1:32" s="9" customFormat="1" ht="24.75" customHeight="1">
      <c r="A58" s="259">
        <f>A56+1</f>
        <v>41028</v>
      </c>
      <c r="B58" s="3"/>
      <c r="C58" s="3"/>
      <c r="D58" s="42"/>
      <c r="E58" s="3">
        <f t="shared" si="12"/>
        <v>24</v>
      </c>
      <c r="F58" s="3">
        <v>0</v>
      </c>
      <c r="G58" s="4"/>
      <c r="H58" s="10">
        <f t="shared" si="13"/>
      </c>
      <c r="I58" s="10">
        <f t="shared" si="14"/>
      </c>
      <c r="J58" s="38" t="e">
        <f>IF(#REF!="CONGNET",#REF!,"")</f>
        <v>#REF!</v>
      </c>
      <c r="K58" s="38"/>
      <c r="L58" s="10">
        <f t="shared" si="15"/>
      </c>
      <c r="M58" s="10">
        <f t="shared" si="16"/>
      </c>
      <c r="N58" s="105" t="e">
        <f>IF(#REF!="DOSSEVILLE",#REF!,"")</f>
        <v>#REF!</v>
      </c>
      <c r="O58" s="10"/>
      <c r="P58" s="10">
        <f t="shared" si="17"/>
      </c>
      <c r="Q58" s="51">
        <f t="shared" si="23"/>
      </c>
      <c r="R58" s="105" t="e">
        <f>IF(#REF!="GOUEDARD",#REF!,"")</f>
        <v>#REF!</v>
      </c>
      <c r="S58" s="72"/>
      <c r="T58" s="75">
        <f t="shared" si="18"/>
      </c>
      <c r="U58" s="75">
        <f t="shared" si="19"/>
      </c>
      <c r="V58" s="79" t="e">
        <f>IF(#REF!="MARAIS",#REF!,"")</f>
        <v>#REF!</v>
      </c>
      <c r="W58" s="17"/>
      <c r="X58" s="11">
        <f t="shared" si="20"/>
        <v>0</v>
      </c>
      <c r="Z58" s="11">
        <f t="shared" si="21"/>
        <v>0</v>
      </c>
      <c r="AA58" s="11">
        <f t="shared" si="22"/>
        <v>0</v>
      </c>
      <c r="AB58" s="237">
        <f>A58</f>
        <v>41028</v>
      </c>
      <c r="AC58" s="21">
        <v>0.5208333333333334</v>
      </c>
      <c r="AD58" s="29">
        <v>44</v>
      </c>
      <c r="AE58" s="188">
        <v>0.8333333333333334</v>
      </c>
      <c r="AF58" s="224"/>
    </row>
    <row r="59" spans="1:32" s="9" customFormat="1" ht="24.75" customHeight="1">
      <c r="A59" s="260"/>
      <c r="B59" s="5"/>
      <c r="C59" s="5"/>
      <c r="D59" s="41"/>
      <c r="E59" s="5">
        <f t="shared" si="12"/>
        <v>24</v>
      </c>
      <c r="F59" s="5">
        <v>0.1875</v>
      </c>
      <c r="G59" s="139"/>
      <c r="H59" s="13">
        <f t="shared" si="13"/>
      </c>
      <c r="I59" s="13">
        <f t="shared" si="14"/>
      </c>
      <c r="J59" s="14" t="e">
        <f>IF(#REF!="CONGNET",#REF!,"")</f>
        <v>#REF!</v>
      </c>
      <c r="K59" s="14"/>
      <c r="L59" s="13">
        <f t="shared" si="15"/>
      </c>
      <c r="M59" s="13">
        <f t="shared" si="16"/>
      </c>
      <c r="N59" s="104" t="e">
        <f>IF(#REF!="DOSSEVILLE",#REF!,"")</f>
        <v>#REF!</v>
      </c>
      <c r="O59" s="13"/>
      <c r="P59" s="13">
        <f t="shared" si="17"/>
      </c>
      <c r="Q59" s="52">
        <f t="shared" si="23"/>
      </c>
      <c r="R59" s="104" t="e">
        <f>IF(#REF!="GOUEDARD",#REF!,"")</f>
        <v>#REF!</v>
      </c>
      <c r="S59" s="73"/>
      <c r="T59" s="76">
        <f t="shared" si="18"/>
      </c>
      <c r="U59" s="76">
        <f t="shared" si="19"/>
      </c>
      <c r="V59" s="81" t="e">
        <f>IF(#REF!="MARAIS",#REF!,"")</f>
        <v>#REF!</v>
      </c>
      <c r="W59" s="20"/>
      <c r="X59" s="11">
        <f t="shared" si="20"/>
        <v>0</v>
      </c>
      <c r="Z59" s="11">
        <f t="shared" si="21"/>
        <v>0</v>
      </c>
      <c r="AA59" s="11">
        <f t="shared" si="22"/>
        <v>0</v>
      </c>
      <c r="AB59" s="232"/>
      <c r="AC59" s="22">
        <v>0.041666666666666664</v>
      </c>
      <c r="AD59" s="30">
        <v>42</v>
      </c>
      <c r="AE59" s="187">
        <v>0.3541666666666667</v>
      </c>
      <c r="AF59" s="223"/>
    </row>
    <row r="60" spans="1:32" s="9" customFormat="1" ht="24.75" customHeight="1">
      <c r="A60" s="259">
        <f>A58+1</f>
        <v>41029</v>
      </c>
      <c r="B60" s="3"/>
      <c r="C60" s="3"/>
      <c r="D60" s="42"/>
      <c r="E60" s="3">
        <f t="shared" si="12"/>
        <v>24</v>
      </c>
      <c r="F60" s="3">
        <v>0</v>
      </c>
      <c r="G60" s="45"/>
      <c r="H60" s="10">
        <f t="shared" si="13"/>
      </c>
      <c r="I60" s="10">
        <f t="shared" si="14"/>
      </c>
      <c r="J60" s="38" t="e">
        <f>IF(#REF!="CONGNET",#REF!,"")</f>
        <v>#REF!</v>
      </c>
      <c r="K60" s="38"/>
      <c r="L60" s="10">
        <f t="shared" si="15"/>
      </c>
      <c r="M60" s="10">
        <f t="shared" si="16"/>
      </c>
      <c r="N60" s="105" t="e">
        <f>IF(#REF!="DOSSEVILLE",#REF!,"")</f>
        <v>#REF!</v>
      </c>
      <c r="O60" s="10"/>
      <c r="P60" s="10">
        <f t="shared" si="17"/>
      </c>
      <c r="Q60" s="51">
        <f t="shared" si="23"/>
      </c>
      <c r="R60" s="105" t="e">
        <f>IF(#REF!="GOUEDARD",#REF!,"")</f>
        <v>#REF!</v>
      </c>
      <c r="S60" s="72"/>
      <c r="T60" s="75">
        <f t="shared" si="18"/>
      </c>
      <c r="U60" s="75">
        <f t="shared" si="19"/>
      </c>
      <c r="V60" s="79" t="e">
        <f>IF(#REF!="MARAIS",#REF!,"")</f>
        <v>#REF!</v>
      </c>
      <c r="W60" s="17"/>
      <c r="X60" s="11">
        <f t="shared" si="20"/>
        <v>0</v>
      </c>
      <c r="Z60" s="11">
        <f t="shared" si="21"/>
        <v>0</v>
      </c>
      <c r="AA60" s="11">
        <f t="shared" si="22"/>
        <v>0</v>
      </c>
      <c r="AB60" s="235">
        <f>A60</f>
        <v>41029</v>
      </c>
      <c r="AC60" s="21">
        <v>0.5625</v>
      </c>
      <c r="AD60" s="29">
        <v>42</v>
      </c>
      <c r="AE60" s="188">
        <v>0.875</v>
      </c>
      <c r="AF60" s="224"/>
    </row>
    <row r="61" spans="1:32" s="9" customFormat="1" ht="24.75" customHeight="1">
      <c r="A61" s="260"/>
      <c r="B61" s="5"/>
      <c r="C61" s="5"/>
      <c r="D61" s="41"/>
      <c r="E61" s="5">
        <f t="shared" si="12"/>
        <v>24</v>
      </c>
      <c r="F61" s="5">
        <v>0.20833333333333334</v>
      </c>
      <c r="G61" s="6"/>
      <c r="H61" s="13">
        <f t="shared" si="13"/>
      </c>
      <c r="I61" s="13">
        <f t="shared" si="14"/>
      </c>
      <c r="J61" s="14" t="e">
        <f>IF(#REF!="CONGNET",#REF!,"")</f>
        <v>#REF!</v>
      </c>
      <c r="K61" s="14"/>
      <c r="L61" s="13">
        <f t="shared" si="15"/>
      </c>
      <c r="M61" s="13">
        <f t="shared" si="16"/>
      </c>
      <c r="N61" s="104" t="e">
        <f>IF(#REF!="DOSSEVILLE",#REF!,"")</f>
        <v>#REF!</v>
      </c>
      <c r="O61" s="13"/>
      <c r="P61" s="13">
        <f t="shared" si="17"/>
      </c>
      <c r="Q61" s="52">
        <f t="shared" si="23"/>
      </c>
      <c r="R61" s="104" t="e">
        <f>IF(#REF!="GOUEDARD",#REF!,"")</f>
        <v>#REF!</v>
      </c>
      <c r="S61" s="73"/>
      <c r="T61" s="76">
        <f t="shared" si="18"/>
      </c>
      <c r="U61" s="76">
        <f t="shared" si="19"/>
      </c>
      <c r="V61" s="81" t="e">
        <f>IF(#REF!="MARAIS",#REF!,"")</f>
        <v>#REF!</v>
      </c>
      <c r="W61" s="20"/>
      <c r="X61" s="11">
        <f t="shared" si="20"/>
        <v>0</v>
      </c>
      <c r="Z61" s="11">
        <f t="shared" si="21"/>
        <v>0</v>
      </c>
      <c r="AA61" s="11">
        <f t="shared" si="22"/>
        <v>0</v>
      </c>
      <c r="AB61" s="236"/>
      <c r="AC61" s="22">
        <v>0.08333333333333333</v>
      </c>
      <c r="AD61" s="30">
        <v>41</v>
      </c>
      <c r="AE61" s="187">
        <v>0.4166666666666667</v>
      </c>
      <c r="AF61" s="223"/>
    </row>
    <row r="62" spans="30:31" ht="12.75">
      <c r="AD62" s="19"/>
      <c r="AE62" s="70"/>
    </row>
    <row r="63" spans="30:31" ht="12.75">
      <c r="AD63" s="19"/>
      <c r="AE63" s="70"/>
    </row>
  </sheetData>
  <mergeCells count="62">
    <mergeCell ref="AF42:AF43"/>
    <mergeCell ref="AF8:AF9"/>
    <mergeCell ref="A58:A59"/>
    <mergeCell ref="A60:A61"/>
    <mergeCell ref="A42:A43"/>
    <mergeCell ref="A44:A45"/>
    <mergeCell ref="A46:A47"/>
    <mergeCell ref="A48:A49"/>
    <mergeCell ref="A52:A53"/>
    <mergeCell ref="A54:A55"/>
    <mergeCell ref="A56:A57"/>
    <mergeCell ref="AB40:AB41"/>
    <mergeCell ref="A50:A51"/>
    <mergeCell ref="AB50:AB51"/>
    <mergeCell ref="AB44:AB45"/>
    <mergeCell ref="AB46:AB47"/>
    <mergeCell ref="AB48:AB49"/>
    <mergeCell ref="A36:A37"/>
    <mergeCell ref="A38:A39"/>
    <mergeCell ref="A40:A41"/>
    <mergeCell ref="AB42:AB43"/>
    <mergeCell ref="AB36:AB37"/>
    <mergeCell ref="AB38:AB39"/>
    <mergeCell ref="A34:A35"/>
    <mergeCell ref="A18:A19"/>
    <mergeCell ref="A20:A21"/>
    <mergeCell ref="A22:A23"/>
    <mergeCell ref="A24:A25"/>
    <mergeCell ref="A26:A27"/>
    <mergeCell ref="A28:A29"/>
    <mergeCell ref="A30:A31"/>
    <mergeCell ref="A32:A33"/>
    <mergeCell ref="AB34:AB35"/>
    <mergeCell ref="AB26:AB27"/>
    <mergeCell ref="A2:A3"/>
    <mergeCell ref="A4:A5"/>
    <mergeCell ref="A6:A7"/>
    <mergeCell ref="A8:A9"/>
    <mergeCell ref="A10:A11"/>
    <mergeCell ref="A12:A13"/>
    <mergeCell ref="A14:A15"/>
    <mergeCell ref="A16:A17"/>
    <mergeCell ref="AB60:AB61"/>
    <mergeCell ref="AB52:AB53"/>
    <mergeCell ref="AB54:AB55"/>
    <mergeCell ref="AB56:AB57"/>
    <mergeCell ref="AB58:AB59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28:AB29"/>
    <mergeCell ref="AB30:AB31"/>
    <mergeCell ref="AB32:AB33"/>
    <mergeCell ref="AB18:AB19"/>
    <mergeCell ref="AB20:AB21"/>
    <mergeCell ref="AB22:AB23"/>
    <mergeCell ref="AB24:AB25"/>
  </mergeCells>
  <conditionalFormatting sqref="G2:G61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1">
      <formula1>$Y$2:$Y$6</formula1>
    </dataValidation>
    <dataValidation errorStyle="warning" type="list" allowBlank="1" showInputMessage="1" showErrorMessage="1" sqref="B2:C61">
      <formula1>#REF!</formula1>
    </dataValidation>
  </dataValidations>
  <printOptions/>
  <pageMargins left="0.1968503937007874" right="0.1968503937007874" top="0.3937007874015748" bottom="0.3937007874015748" header="0.5118110236220472" footer="0.11811023622047245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710937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4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4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4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4.57421875" style="0" hidden="1" customWidth="1"/>
    <col min="22" max="22" width="5.14062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0" customWidth="1"/>
    <col min="29" max="29" width="11.140625" style="15" customWidth="1"/>
    <col min="30" max="30" width="11.140625" style="16" customWidth="1"/>
    <col min="31" max="31" width="11.140625" style="15" customWidth="1"/>
    <col min="32" max="32" width="70.7109375" style="1" customWidth="1"/>
  </cols>
  <sheetData>
    <row r="1" spans="1:32" s="2" customFormat="1" ht="26.25" thickBot="1">
      <c r="A1" s="25">
        <v>41030</v>
      </c>
      <c r="B1" s="26" t="s">
        <v>0</v>
      </c>
      <c r="C1" s="27" t="s">
        <v>1</v>
      </c>
      <c r="D1" s="27" t="s">
        <v>2</v>
      </c>
      <c r="E1" s="27" t="s">
        <v>3</v>
      </c>
      <c r="F1" s="138" t="s">
        <v>15</v>
      </c>
      <c r="G1" s="141" t="s">
        <v>11</v>
      </c>
      <c r="H1" s="26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41030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0">
        <f>A1</f>
        <v>41030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>
        <f aca="true" t="shared" si="1" ref="H2:H63">IF($G2="CONGNET",$X2,"")</f>
      </c>
      <c r="I2" s="7">
        <f aca="true" t="shared" si="2" ref="I2:I63">IF(G2="CONGNET",F2,"")</f>
      </c>
      <c r="J2" s="8"/>
      <c r="K2" s="8"/>
      <c r="L2" s="10">
        <f aca="true" t="shared" si="3" ref="L2:L33">IF($G2="DOSSEVILLE",$X2,"")</f>
      </c>
      <c r="M2" s="10">
        <f aca="true" t="shared" si="4" ref="M2:M33">IF(G2="DOSSEVILLE",F2,"")</f>
      </c>
      <c r="N2" s="8" t="e">
        <f>IF(#REF!="DOSSEVILLE",#REF!,"")</f>
        <v>#REF!</v>
      </c>
      <c r="O2" s="10"/>
      <c r="P2" s="10">
        <f aca="true" t="shared" si="5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 aca="true" t="shared" si="6" ref="T2:T33">IF($G2="MARAIS",$X2,"")</f>
      </c>
      <c r="U2" s="7">
        <f aca="true" t="shared" si="7" ref="U2:U33">IF($G2="MARAIS",$F2,"")</f>
      </c>
      <c r="V2" s="79"/>
      <c r="W2" s="17"/>
      <c r="X2" s="11">
        <f aca="true" t="shared" si="8" ref="X2:X33">TIMEVALUE(TEXT(E2,"h:mm"))</f>
        <v>0</v>
      </c>
      <c r="Y2" s="12" t="s">
        <v>4</v>
      </c>
      <c r="Z2" s="11">
        <f aca="true" t="shared" si="9" ref="Z2:Z33">X2</f>
        <v>0</v>
      </c>
      <c r="AA2" s="11">
        <f aca="true" t="shared" si="10" ref="AA2:AA33">Z2</f>
        <v>0</v>
      </c>
      <c r="AB2" s="287">
        <f>A2</f>
        <v>41030</v>
      </c>
      <c r="AC2" s="18" t="s">
        <v>21</v>
      </c>
      <c r="AD2" s="31">
        <v>45</v>
      </c>
      <c r="AE2" s="18" t="s">
        <v>21</v>
      </c>
      <c r="AF2" s="173" t="s">
        <v>24</v>
      </c>
    </row>
    <row r="3" spans="1:32" s="9" customFormat="1" ht="24.75" customHeight="1">
      <c r="A3" s="251"/>
      <c r="B3" s="37"/>
      <c r="C3" s="37"/>
      <c r="D3" s="41"/>
      <c r="E3" s="5">
        <f t="shared" si="0"/>
        <v>24</v>
      </c>
      <c r="F3" s="5">
        <v>0.22916666666666666</v>
      </c>
      <c r="G3" s="6"/>
      <c r="H3" s="13">
        <f t="shared" si="1"/>
      </c>
      <c r="I3" s="13">
        <f t="shared" si="2"/>
      </c>
      <c r="J3" s="14"/>
      <c r="K3" s="14"/>
      <c r="L3" s="13">
        <f t="shared" si="3"/>
      </c>
      <c r="M3" s="13">
        <f t="shared" si="4"/>
      </c>
      <c r="N3" s="104" t="e">
        <f>IF(#REF!="DOSSEVILLE",#REF!,"")</f>
        <v>#REF!</v>
      </c>
      <c r="O3" s="13"/>
      <c r="P3" s="13">
        <f t="shared" si="5"/>
      </c>
      <c r="Q3" s="52">
        <f aca="true" t="shared" si="11" ref="Q3:Q34">IF(G3="GOUEDARD",F3,"")</f>
      </c>
      <c r="R3" s="104" t="e">
        <f>IF(#REF!="GOUEDARD",#REF!,"")</f>
        <v>#REF!</v>
      </c>
      <c r="S3" s="73"/>
      <c r="T3" s="77">
        <f t="shared" si="6"/>
      </c>
      <c r="U3" s="77">
        <f t="shared" si="7"/>
      </c>
      <c r="V3" s="80"/>
      <c r="W3" s="69"/>
      <c r="X3" s="11">
        <f t="shared" si="8"/>
        <v>0</v>
      </c>
      <c r="Y3" s="9" t="s">
        <v>5</v>
      </c>
      <c r="Z3" s="11">
        <f t="shared" si="9"/>
        <v>0</v>
      </c>
      <c r="AA3" s="11">
        <f t="shared" si="10"/>
        <v>0</v>
      </c>
      <c r="AB3" s="263"/>
      <c r="AC3" s="22">
        <v>0.625</v>
      </c>
      <c r="AD3" s="32">
        <v>49</v>
      </c>
      <c r="AE3" s="22">
        <v>0.9583333333333334</v>
      </c>
      <c r="AF3" s="174" t="s">
        <v>25</v>
      </c>
    </row>
    <row r="4" spans="1:32" s="9" customFormat="1" ht="24.75" customHeight="1">
      <c r="A4" s="252">
        <f>A2+1</f>
        <v>41031</v>
      </c>
      <c r="B4" s="3"/>
      <c r="C4" s="3"/>
      <c r="D4" s="42"/>
      <c r="E4" s="3">
        <f t="shared" si="0"/>
        <v>24</v>
      </c>
      <c r="F4" s="3">
        <v>0</v>
      </c>
      <c r="G4" s="4"/>
      <c r="H4" s="10">
        <f t="shared" si="1"/>
      </c>
      <c r="I4" s="10">
        <f t="shared" si="2"/>
      </c>
      <c r="J4" s="38"/>
      <c r="K4" s="38"/>
      <c r="L4" s="10">
        <f t="shared" si="3"/>
      </c>
      <c r="M4" s="10">
        <f t="shared" si="4"/>
      </c>
      <c r="N4" s="105" t="e">
        <f>IF(#REF!="DOSSEVILLE",#REF!,"")</f>
        <v>#REF!</v>
      </c>
      <c r="O4" s="10"/>
      <c r="P4" s="10">
        <f t="shared" si="5"/>
      </c>
      <c r="Q4" s="51">
        <f t="shared" si="11"/>
      </c>
      <c r="R4" s="105" t="e">
        <f>IF(#REF!="GOUEDARD",#REF!,"")</f>
        <v>#REF!</v>
      </c>
      <c r="S4" s="72"/>
      <c r="T4" s="75">
        <f t="shared" si="6"/>
      </c>
      <c r="U4" s="75">
        <f t="shared" si="7"/>
      </c>
      <c r="V4" s="79"/>
      <c r="W4" s="17"/>
      <c r="X4" s="11">
        <f t="shared" si="8"/>
        <v>0</v>
      </c>
      <c r="Y4" s="9" t="s">
        <v>6</v>
      </c>
      <c r="Z4" s="11">
        <f t="shared" si="9"/>
        <v>0</v>
      </c>
      <c r="AA4" s="11">
        <f t="shared" si="10"/>
        <v>0</v>
      </c>
      <c r="AB4" s="233">
        <f>A4</f>
        <v>41031</v>
      </c>
      <c r="AC4" s="21">
        <v>0.14583333333333334</v>
      </c>
      <c r="AD4" s="29">
        <v>55</v>
      </c>
      <c r="AE4" s="21">
        <v>0.4583333333333333</v>
      </c>
      <c r="AF4" s="175" t="s">
        <v>26</v>
      </c>
    </row>
    <row r="5" spans="1:32" s="9" customFormat="1" ht="24.75" customHeight="1">
      <c r="A5" s="253"/>
      <c r="B5" s="5"/>
      <c r="C5" s="5"/>
      <c r="D5" s="41"/>
      <c r="E5" s="5">
        <f t="shared" si="0"/>
        <v>24</v>
      </c>
      <c r="F5" s="5">
        <v>0.25</v>
      </c>
      <c r="G5" s="6"/>
      <c r="H5" s="13">
        <f t="shared" si="1"/>
      </c>
      <c r="I5" s="13">
        <f t="shared" si="2"/>
      </c>
      <c r="J5" s="14"/>
      <c r="K5" s="14"/>
      <c r="L5" s="13">
        <f t="shared" si="3"/>
      </c>
      <c r="M5" s="13">
        <f t="shared" si="4"/>
      </c>
      <c r="N5" s="104" t="e">
        <f>IF(#REF!="DOSSEVILLE",#REF!,"")</f>
        <v>#REF!</v>
      </c>
      <c r="O5" s="13"/>
      <c r="P5" s="13">
        <f t="shared" si="5"/>
      </c>
      <c r="Q5" s="52">
        <f t="shared" si="11"/>
      </c>
      <c r="R5" s="104" t="e">
        <f>IF(#REF!="GOUEDARD",#REF!,"")</f>
        <v>#REF!</v>
      </c>
      <c r="S5" s="73"/>
      <c r="T5" s="76">
        <f t="shared" si="6"/>
      </c>
      <c r="U5" s="76">
        <f t="shared" si="7"/>
      </c>
      <c r="V5" s="81"/>
      <c r="W5" s="20"/>
      <c r="X5" s="11">
        <f t="shared" si="8"/>
        <v>0</v>
      </c>
      <c r="Y5" s="9" t="s">
        <v>17</v>
      </c>
      <c r="Z5" s="11">
        <f t="shared" si="9"/>
        <v>0</v>
      </c>
      <c r="AA5" s="11">
        <f t="shared" si="10"/>
        <v>0</v>
      </c>
      <c r="AB5" s="234"/>
      <c r="AC5" s="22">
        <v>0.6666666666666666</v>
      </c>
      <c r="AD5" s="30">
        <v>62</v>
      </c>
      <c r="AE5" s="22">
        <v>0.9791666666666666</v>
      </c>
      <c r="AF5" s="174" t="s">
        <v>27</v>
      </c>
    </row>
    <row r="6" spans="1:32" s="9" customFormat="1" ht="24.75" customHeight="1">
      <c r="A6" s="254">
        <f>A4+1</f>
        <v>41032</v>
      </c>
      <c r="B6" s="3"/>
      <c r="C6" s="3"/>
      <c r="D6" s="42"/>
      <c r="E6" s="3">
        <f t="shared" si="0"/>
        <v>24</v>
      </c>
      <c r="F6" s="3">
        <v>0</v>
      </c>
      <c r="G6" s="4"/>
      <c r="H6" s="10">
        <f t="shared" si="1"/>
      </c>
      <c r="I6" s="10">
        <f t="shared" si="2"/>
      </c>
      <c r="J6" s="38"/>
      <c r="K6" s="38"/>
      <c r="L6" s="10">
        <f t="shared" si="3"/>
      </c>
      <c r="M6" s="10">
        <f t="shared" si="4"/>
      </c>
      <c r="N6" s="105" t="e">
        <f>IF(#REF!="DOSSEVILLE",#REF!,"")</f>
        <v>#REF!</v>
      </c>
      <c r="O6" s="10"/>
      <c r="P6" s="10">
        <f t="shared" si="5"/>
      </c>
      <c r="Q6" s="51">
        <f t="shared" si="11"/>
      </c>
      <c r="R6" s="105" t="e">
        <f>IF(#REF!="GOUEDARD",#REF!,"")</f>
        <v>#REF!</v>
      </c>
      <c r="S6" s="72"/>
      <c r="T6" s="75">
        <f t="shared" si="6"/>
      </c>
      <c r="U6" s="75">
        <f t="shared" si="7"/>
      </c>
      <c r="V6" s="79"/>
      <c r="W6" s="17"/>
      <c r="X6" s="11">
        <f t="shared" si="8"/>
        <v>0</v>
      </c>
      <c r="Z6" s="11">
        <f t="shared" si="9"/>
        <v>0</v>
      </c>
      <c r="AA6" s="11">
        <f t="shared" si="10"/>
        <v>0</v>
      </c>
      <c r="AB6" s="235">
        <f>A6</f>
        <v>41032</v>
      </c>
      <c r="AC6" s="21">
        <v>0.1875</v>
      </c>
      <c r="AD6" s="29">
        <v>70</v>
      </c>
      <c r="AE6" s="21">
        <v>0.5</v>
      </c>
      <c r="AF6" s="176" t="s">
        <v>28</v>
      </c>
    </row>
    <row r="7" spans="1:32" s="9" customFormat="1" ht="24.75" customHeight="1">
      <c r="A7" s="255"/>
      <c r="B7" s="5"/>
      <c r="C7" s="5"/>
      <c r="D7" s="41"/>
      <c r="E7" s="5">
        <f t="shared" si="0"/>
        <v>24</v>
      </c>
      <c r="F7" s="5">
        <v>0.2708333333333333</v>
      </c>
      <c r="G7" s="6"/>
      <c r="H7" s="13">
        <f t="shared" si="1"/>
      </c>
      <c r="I7" s="13">
        <f t="shared" si="2"/>
      </c>
      <c r="J7" s="14"/>
      <c r="K7" s="14"/>
      <c r="L7" s="13">
        <f t="shared" si="3"/>
      </c>
      <c r="M7" s="13">
        <f t="shared" si="4"/>
      </c>
      <c r="N7" s="104" t="e">
        <f>IF(#REF!="DOSSEVILLE",#REF!,"")</f>
        <v>#REF!</v>
      </c>
      <c r="O7" s="13"/>
      <c r="P7" s="13">
        <f t="shared" si="5"/>
      </c>
      <c r="Q7" s="52">
        <f t="shared" si="11"/>
      </c>
      <c r="R7" s="104" t="e">
        <f>IF(#REF!="GOUEDARD",#REF!,"")</f>
        <v>#REF!</v>
      </c>
      <c r="S7" s="73"/>
      <c r="T7" s="76">
        <f t="shared" si="6"/>
      </c>
      <c r="U7" s="76">
        <f t="shared" si="7"/>
      </c>
      <c r="V7" s="81"/>
      <c r="W7" s="20"/>
      <c r="X7" s="11">
        <f t="shared" si="8"/>
        <v>0</v>
      </c>
      <c r="Z7" s="11">
        <f t="shared" si="9"/>
        <v>0</v>
      </c>
      <c r="AA7" s="11">
        <f t="shared" si="10"/>
        <v>0</v>
      </c>
      <c r="AB7" s="236"/>
      <c r="AC7" s="22">
        <v>0.7083333333333334</v>
      </c>
      <c r="AD7" s="30">
        <v>77</v>
      </c>
      <c r="AE7" s="22">
        <v>0.020833333333333332</v>
      </c>
      <c r="AF7" s="60"/>
    </row>
    <row r="8" spans="1:32" s="9" customFormat="1" ht="24.75" customHeight="1">
      <c r="A8" s="252">
        <f>A6+1</f>
        <v>41033</v>
      </c>
      <c r="B8" s="3"/>
      <c r="C8" s="3"/>
      <c r="D8" s="42"/>
      <c r="E8" s="3">
        <f t="shared" si="0"/>
        <v>24</v>
      </c>
      <c r="F8" s="3">
        <v>0</v>
      </c>
      <c r="G8" s="4"/>
      <c r="H8" s="10">
        <f t="shared" si="1"/>
      </c>
      <c r="I8" s="10">
        <f t="shared" si="2"/>
      </c>
      <c r="J8" s="38"/>
      <c r="K8" s="38"/>
      <c r="L8" s="10">
        <f t="shared" si="3"/>
      </c>
      <c r="M8" s="10">
        <f t="shared" si="4"/>
      </c>
      <c r="N8" s="105" t="e">
        <f>IF(#REF!="DOSSEVILLE",#REF!,"")</f>
        <v>#REF!</v>
      </c>
      <c r="O8" s="10"/>
      <c r="P8" s="10">
        <f t="shared" si="5"/>
      </c>
      <c r="Q8" s="51">
        <f t="shared" si="11"/>
      </c>
      <c r="R8" s="105" t="e">
        <f>IF(#REF!="GOUEDARD",#REF!,"")</f>
        <v>#REF!</v>
      </c>
      <c r="S8" s="72"/>
      <c r="T8" s="75">
        <f t="shared" si="6"/>
      </c>
      <c r="U8" s="75">
        <f t="shared" si="7"/>
      </c>
      <c r="V8" s="79"/>
      <c r="W8" s="17"/>
      <c r="X8" s="11">
        <f t="shared" si="8"/>
        <v>0</v>
      </c>
      <c r="Z8" s="11">
        <f t="shared" si="9"/>
        <v>0</v>
      </c>
      <c r="AA8" s="11">
        <f t="shared" si="10"/>
        <v>0</v>
      </c>
      <c r="AB8" s="233">
        <f>A8</f>
        <v>41033</v>
      </c>
      <c r="AC8" s="21">
        <v>0.22916666666666666</v>
      </c>
      <c r="AD8" s="29">
        <v>85</v>
      </c>
      <c r="AE8" s="21">
        <v>0.5208333333333334</v>
      </c>
      <c r="AF8" s="229" t="s">
        <v>29</v>
      </c>
    </row>
    <row r="9" spans="1:32" s="9" customFormat="1" ht="24.75" customHeight="1">
      <c r="A9" s="253"/>
      <c r="B9" s="5"/>
      <c r="C9" s="5"/>
      <c r="D9" s="41"/>
      <c r="E9" s="5">
        <f t="shared" si="0"/>
        <v>24</v>
      </c>
      <c r="F9" s="5">
        <v>0.2916666666666667</v>
      </c>
      <c r="G9" s="6"/>
      <c r="H9" s="13">
        <f t="shared" si="1"/>
      </c>
      <c r="I9" s="13">
        <f t="shared" si="2"/>
      </c>
      <c r="J9" s="14"/>
      <c r="K9" s="14"/>
      <c r="L9" s="13">
        <f t="shared" si="3"/>
      </c>
      <c r="M9" s="13">
        <f t="shared" si="4"/>
      </c>
      <c r="N9" s="104" t="e">
        <f>IF(#REF!="DOSSEVILLE",#REF!,"")</f>
        <v>#REF!</v>
      </c>
      <c r="O9" s="13"/>
      <c r="P9" s="13">
        <f t="shared" si="5"/>
      </c>
      <c r="Q9" s="52">
        <f t="shared" si="11"/>
      </c>
      <c r="R9" s="104" t="e">
        <f>IF(#REF!="GOUEDARD",#REF!,"")</f>
        <v>#REF!</v>
      </c>
      <c r="S9" s="73"/>
      <c r="T9" s="76">
        <f t="shared" si="6"/>
      </c>
      <c r="U9" s="76">
        <f t="shared" si="7"/>
      </c>
      <c r="V9" s="81"/>
      <c r="W9" s="20"/>
      <c r="X9" s="11">
        <f t="shared" si="8"/>
        <v>0</v>
      </c>
      <c r="Z9" s="11">
        <f t="shared" si="9"/>
        <v>0</v>
      </c>
      <c r="AA9" s="11">
        <f t="shared" si="10"/>
        <v>0</v>
      </c>
      <c r="AB9" s="234"/>
      <c r="AC9" s="22">
        <v>0.75</v>
      </c>
      <c r="AD9" s="30">
        <v>91</v>
      </c>
      <c r="AE9" s="22">
        <v>0.0625</v>
      </c>
      <c r="AF9" s="230"/>
    </row>
    <row r="10" spans="1:32" s="9" customFormat="1" ht="24.75" customHeight="1">
      <c r="A10" s="254">
        <f>A8+1</f>
        <v>41034</v>
      </c>
      <c r="B10" s="3"/>
      <c r="C10" s="3"/>
      <c r="D10" s="42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2"/>
      </c>
      <c r="J10" s="38"/>
      <c r="K10" s="38"/>
      <c r="L10" s="10">
        <f t="shared" si="3"/>
      </c>
      <c r="M10" s="10">
        <f t="shared" si="4"/>
      </c>
      <c r="N10" s="105" t="e">
        <f>IF(#REF!="DOSSEVILLE",#REF!,"")</f>
        <v>#REF!</v>
      </c>
      <c r="O10" s="10"/>
      <c r="P10" s="10">
        <f t="shared" si="5"/>
      </c>
      <c r="Q10" s="51">
        <f t="shared" si="11"/>
      </c>
      <c r="R10" s="105" t="e">
        <f>IF(#REF!="GOUEDARD",#REF!,"")</f>
        <v>#REF!</v>
      </c>
      <c r="S10" s="72"/>
      <c r="T10" s="75">
        <f t="shared" si="6"/>
      </c>
      <c r="U10" s="75">
        <f t="shared" si="7"/>
      </c>
      <c r="V10" s="79"/>
      <c r="W10" s="17"/>
      <c r="X10" s="11">
        <f t="shared" si="8"/>
        <v>0</v>
      </c>
      <c r="Z10" s="11">
        <f t="shared" si="9"/>
        <v>0</v>
      </c>
      <c r="AA10" s="11">
        <f t="shared" si="10"/>
        <v>0</v>
      </c>
      <c r="AB10" s="235">
        <f>A10</f>
        <v>41034</v>
      </c>
      <c r="AC10" s="21">
        <v>0.2708333333333333</v>
      </c>
      <c r="AD10" s="29">
        <v>97</v>
      </c>
      <c r="AE10" s="21">
        <v>0.5625</v>
      </c>
      <c r="AF10" s="59"/>
    </row>
    <row r="11" spans="1:32" s="9" customFormat="1" ht="24.75" customHeight="1">
      <c r="A11" s="255"/>
      <c r="B11" s="5"/>
      <c r="C11" s="5"/>
      <c r="D11" s="41"/>
      <c r="E11" s="5">
        <f t="shared" si="0"/>
        <v>24</v>
      </c>
      <c r="F11" s="5">
        <v>0.2916666666666667</v>
      </c>
      <c r="G11" s="6"/>
      <c r="H11" s="13">
        <f t="shared" si="1"/>
      </c>
      <c r="I11" s="13">
        <f t="shared" si="2"/>
      </c>
      <c r="J11" s="14"/>
      <c r="K11" s="14"/>
      <c r="L11" s="13">
        <f t="shared" si="3"/>
      </c>
      <c r="M11" s="13">
        <f t="shared" si="4"/>
      </c>
      <c r="N11" s="104" t="e">
        <f>IF(#REF!="DOSSEVILLE",#REF!,"")</f>
        <v>#REF!</v>
      </c>
      <c r="O11" s="13"/>
      <c r="P11" s="13">
        <f t="shared" si="5"/>
      </c>
      <c r="Q11" s="52">
        <f t="shared" si="11"/>
      </c>
      <c r="R11" s="104" t="e">
        <f>IF(#REF!="GOUEDARD",#REF!,"")</f>
        <v>#REF!</v>
      </c>
      <c r="S11" s="73"/>
      <c r="T11" s="76">
        <f t="shared" si="6"/>
      </c>
      <c r="U11" s="76">
        <f t="shared" si="7"/>
      </c>
      <c r="V11" s="81"/>
      <c r="W11" s="20"/>
      <c r="X11" s="11">
        <f t="shared" si="8"/>
        <v>0</v>
      </c>
      <c r="Z11" s="11">
        <f t="shared" si="9"/>
        <v>0</v>
      </c>
      <c r="AA11" s="11">
        <f t="shared" si="10"/>
        <v>0</v>
      </c>
      <c r="AB11" s="236"/>
      <c r="AC11" s="22">
        <v>0.7916666666666666</v>
      </c>
      <c r="AD11" s="30">
        <v>102</v>
      </c>
      <c r="AE11" s="22">
        <v>0.08333333333333333</v>
      </c>
      <c r="AF11" s="58"/>
    </row>
    <row r="12" spans="1:32" s="9" customFormat="1" ht="24.75" customHeight="1">
      <c r="A12" s="254">
        <f>A10+1</f>
        <v>41035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2"/>
      </c>
      <c r="J12" s="38"/>
      <c r="K12" s="38"/>
      <c r="L12" s="10">
        <f t="shared" si="3"/>
      </c>
      <c r="M12" s="10">
        <f t="shared" si="4"/>
      </c>
      <c r="N12" s="105" t="e">
        <f>IF(#REF!="DOSSEVILLE",#REF!,"")</f>
        <v>#REF!</v>
      </c>
      <c r="O12" s="10"/>
      <c r="P12" s="10">
        <f t="shared" si="5"/>
      </c>
      <c r="Q12" s="51">
        <f t="shared" si="11"/>
      </c>
      <c r="R12" s="105" t="e">
        <f>IF(#REF!="GOUEDARD",#REF!,"")</f>
        <v>#REF!</v>
      </c>
      <c r="S12" s="72"/>
      <c r="T12" s="75">
        <f t="shared" si="6"/>
      </c>
      <c r="U12" s="75">
        <f t="shared" si="7"/>
      </c>
      <c r="V12" s="79"/>
      <c r="W12" s="17"/>
      <c r="X12" s="11">
        <f t="shared" si="8"/>
        <v>0</v>
      </c>
      <c r="Z12" s="11">
        <f t="shared" si="9"/>
        <v>0</v>
      </c>
      <c r="AA12" s="11">
        <f t="shared" si="10"/>
        <v>0</v>
      </c>
      <c r="AB12" s="237">
        <f>A12</f>
        <v>41035</v>
      </c>
      <c r="AC12" s="21">
        <v>0.2916666666666667</v>
      </c>
      <c r="AD12" s="29">
        <v>106</v>
      </c>
      <c r="AE12" s="21">
        <v>0.6041666666666666</v>
      </c>
      <c r="AF12" s="61"/>
    </row>
    <row r="13" spans="1:32" s="9" customFormat="1" ht="24.75" customHeight="1">
      <c r="A13" s="255"/>
      <c r="B13" s="5"/>
      <c r="C13" s="5"/>
      <c r="D13" s="41"/>
      <c r="E13" s="5">
        <f t="shared" si="0"/>
        <v>24</v>
      </c>
      <c r="F13" s="5">
        <v>0.2916666666666667</v>
      </c>
      <c r="G13" s="6"/>
      <c r="H13" s="13">
        <f t="shared" si="1"/>
      </c>
      <c r="I13" s="13">
        <f t="shared" si="2"/>
      </c>
      <c r="J13" s="14"/>
      <c r="K13" s="14"/>
      <c r="L13" s="13">
        <f t="shared" si="3"/>
      </c>
      <c r="M13" s="13">
        <f t="shared" si="4"/>
      </c>
      <c r="N13" s="104" t="e">
        <f>IF(#REF!="DOSSEVILLE",#REF!,"")</f>
        <v>#REF!</v>
      </c>
      <c r="O13" s="13"/>
      <c r="P13" s="13">
        <f t="shared" si="5"/>
      </c>
      <c r="Q13" s="52">
        <f t="shared" si="11"/>
      </c>
      <c r="R13" s="104" t="e">
        <f>IF(#REF!="GOUEDARD",#REF!,"")</f>
        <v>#REF!</v>
      </c>
      <c r="S13" s="73"/>
      <c r="T13" s="76">
        <f t="shared" si="6"/>
      </c>
      <c r="U13" s="76">
        <f t="shared" si="7"/>
      </c>
      <c r="V13" s="81"/>
      <c r="W13" s="20"/>
      <c r="X13" s="11">
        <f t="shared" si="8"/>
        <v>0</v>
      </c>
      <c r="Z13" s="11">
        <f t="shared" si="9"/>
        <v>0</v>
      </c>
      <c r="AA13" s="11">
        <f t="shared" si="10"/>
        <v>0</v>
      </c>
      <c r="AB13" s="232"/>
      <c r="AC13" s="22">
        <v>0.8125</v>
      </c>
      <c r="AD13" s="30">
        <v>108</v>
      </c>
      <c r="AE13" s="22">
        <v>0.10416666666666667</v>
      </c>
      <c r="AF13" s="82"/>
    </row>
    <row r="14" spans="1:32" s="9" customFormat="1" ht="24.75" customHeight="1">
      <c r="A14" s="254">
        <f>A12+1</f>
        <v>41036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>
        <f t="shared" si="2"/>
      </c>
      <c r="J14" s="38"/>
      <c r="K14" s="38"/>
      <c r="L14" s="10">
        <f t="shared" si="3"/>
      </c>
      <c r="M14" s="10">
        <f t="shared" si="4"/>
      </c>
      <c r="N14" s="105" t="e">
        <f>IF(#REF!="DOSSEVILLE",#REF!,"")</f>
        <v>#REF!</v>
      </c>
      <c r="O14" s="10"/>
      <c r="P14" s="10">
        <f t="shared" si="5"/>
      </c>
      <c r="Q14" s="51">
        <f t="shared" si="11"/>
      </c>
      <c r="R14" s="105" t="e">
        <f>IF(#REF!="GOUEDARD",#REF!,"")</f>
        <v>#REF!</v>
      </c>
      <c r="S14" s="72"/>
      <c r="T14" s="75">
        <f t="shared" si="6"/>
      </c>
      <c r="U14" s="75">
        <f t="shared" si="7"/>
      </c>
      <c r="V14" s="79"/>
      <c r="W14" s="17"/>
      <c r="X14" s="11">
        <f t="shared" si="8"/>
        <v>0</v>
      </c>
      <c r="Z14" s="11">
        <f t="shared" si="9"/>
        <v>0</v>
      </c>
      <c r="AA14" s="11">
        <f t="shared" si="10"/>
        <v>0</v>
      </c>
      <c r="AB14" s="235">
        <f>A14</f>
        <v>41036</v>
      </c>
      <c r="AC14" s="21">
        <v>0.3333333333333333</v>
      </c>
      <c r="AD14" s="29">
        <v>109</v>
      </c>
      <c r="AE14" s="21">
        <v>0.625</v>
      </c>
      <c r="AF14" s="59"/>
    </row>
    <row r="15" spans="1:32" s="9" customFormat="1" ht="24.75" customHeight="1">
      <c r="A15" s="255"/>
      <c r="B15" s="5"/>
      <c r="C15" s="5"/>
      <c r="D15" s="41"/>
      <c r="E15" s="5">
        <f t="shared" si="0"/>
        <v>24</v>
      </c>
      <c r="F15" s="5">
        <v>0.2916666666666667</v>
      </c>
      <c r="G15" s="6"/>
      <c r="H15" s="13">
        <f t="shared" si="1"/>
      </c>
      <c r="I15" s="13">
        <f t="shared" si="2"/>
      </c>
      <c r="J15" s="14"/>
      <c r="K15" s="14"/>
      <c r="L15" s="13">
        <f t="shared" si="3"/>
      </c>
      <c r="M15" s="13">
        <f t="shared" si="4"/>
      </c>
      <c r="N15" s="104" t="e">
        <f>IF(#REF!="DOSSEVILLE",#REF!,"")</f>
        <v>#REF!</v>
      </c>
      <c r="O15" s="13"/>
      <c r="P15" s="13">
        <f t="shared" si="5"/>
      </c>
      <c r="Q15" s="52">
        <f t="shared" si="11"/>
      </c>
      <c r="R15" s="104" t="e">
        <f>IF(#REF!="GOUEDARD",#REF!,"")</f>
        <v>#REF!</v>
      </c>
      <c r="S15" s="73"/>
      <c r="T15" s="76">
        <f t="shared" si="6"/>
      </c>
      <c r="U15" s="76">
        <f t="shared" si="7"/>
      </c>
      <c r="V15" s="81"/>
      <c r="W15" s="20"/>
      <c r="X15" s="11">
        <f t="shared" si="8"/>
        <v>0</v>
      </c>
      <c r="Z15" s="11">
        <f t="shared" si="9"/>
        <v>0</v>
      </c>
      <c r="AA15" s="11">
        <f t="shared" si="10"/>
        <v>0</v>
      </c>
      <c r="AB15" s="236"/>
      <c r="AC15" s="22">
        <v>0.8333333333333334</v>
      </c>
      <c r="AD15" s="30">
        <v>109</v>
      </c>
      <c r="AE15" s="22">
        <v>0.14583333333333334</v>
      </c>
      <c r="AF15" s="58"/>
    </row>
    <row r="16" spans="1:32" s="9" customFormat="1" ht="24.75" customHeight="1">
      <c r="A16" s="250">
        <f>A14+1</f>
        <v>41037</v>
      </c>
      <c r="B16" s="3"/>
      <c r="C16" s="3"/>
      <c r="D16" s="42"/>
      <c r="E16" s="3">
        <f t="shared" si="0"/>
        <v>24</v>
      </c>
      <c r="F16" s="3">
        <v>0</v>
      </c>
      <c r="G16" s="4"/>
      <c r="H16" s="10">
        <f t="shared" si="1"/>
      </c>
      <c r="I16" s="10">
        <f t="shared" si="2"/>
      </c>
      <c r="J16" s="38"/>
      <c r="K16" s="38"/>
      <c r="L16" s="10">
        <f t="shared" si="3"/>
      </c>
      <c r="M16" s="10">
        <f t="shared" si="4"/>
      </c>
      <c r="N16" s="105" t="e">
        <f>IF(#REF!="DOSSEVILLE",#REF!,"")</f>
        <v>#REF!</v>
      </c>
      <c r="O16" s="10"/>
      <c r="P16" s="10">
        <f t="shared" si="5"/>
      </c>
      <c r="Q16" s="51">
        <f t="shared" si="11"/>
      </c>
      <c r="R16" s="105" t="e">
        <f>IF(#REF!="GOUEDARD",#REF!,"")</f>
        <v>#REF!</v>
      </c>
      <c r="S16" s="72"/>
      <c r="T16" s="75">
        <f t="shared" si="6"/>
      </c>
      <c r="U16" s="75">
        <f t="shared" si="7"/>
      </c>
      <c r="V16" s="79"/>
      <c r="W16" s="17"/>
      <c r="X16" s="11">
        <f t="shared" si="8"/>
        <v>0</v>
      </c>
      <c r="Z16" s="11">
        <f t="shared" si="9"/>
        <v>0</v>
      </c>
      <c r="AA16" s="11">
        <f t="shared" si="10"/>
        <v>0</v>
      </c>
      <c r="AB16" s="248">
        <f>A16</f>
        <v>41037</v>
      </c>
      <c r="AC16" s="21">
        <v>0.3541666666666667</v>
      </c>
      <c r="AD16" s="29">
        <v>108</v>
      </c>
      <c r="AE16" s="21">
        <v>0.6666666666666666</v>
      </c>
      <c r="AF16" s="59"/>
    </row>
    <row r="17" spans="1:32" s="9" customFormat="1" ht="24.75" customHeight="1">
      <c r="A17" s="251"/>
      <c r="B17" s="5"/>
      <c r="C17" s="5"/>
      <c r="D17" s="41"/>
      <c r="E17" s="5">
        <f t="shared" si="0"/>
        <v>24</v>
      </c>
      <c r="F17" s="5"/>
      <c r="G17" s="6"/>
      <c r="H17" s="13">
        <f t="shared" si="1"/>
      </c>
      <c r="I17" s="13">
        <f t="shared" si="2"/>
      </c>
      <c r="J17" s="14"/>
      <c r="K17" s="14"/>
      <c r="L17" s="13">
        <f t="shared" si="3"/>
      </c>
      <c r="M17" s="13">
        <f t="shared" si="4"/>
      </c>
      <c r="N17" s="104" t="e">
        <f>IF(#REF!="DOSSEVILLE",#REF!,"")</f>
        <v>#REF!</v>
      </c>
      <c r="O17" s="13"/>
      <c r="P17" s="13">
        <f t="shared" si="5"/>
      </c>
      <c r="Q17" s="52">
        <f t="shared" si="11"/>
      </c>
      <c r="R17" s="104" t="e">
        <f>IF(#REF!="GOUEDARD",#REF!,"")</f>
        <v>#REF!</v>
      </c>
      <c r="S17" s="73"/>
      <c r="T17" s="76">
        <f t="shared" si="6"/>
      </c>
      <c r="U17" s="76">
        <f t="shared" si="7"/>
      </c>
      <c r="V17" s="81"/>
      <c r="W17" s="20"/>
      <c r="X17" s="11">
        <f t="shared" si="8"/>
        <v>0</v>
      </c>
      <c r="Z17" s="11">
        <f t="shared" si="9"/>
        <v>0</v>
      </c>
      <c r="AA17" s="11">
        <f t="shared" si="10"/>
        <v>0</v>
      </c>
      <c r="AB17" s="263"/>
      <c r="AC17" s="22">
        <v>0.875</v>
      </c>
      <c r="AD17" s="30">
        <v>106</v>
      </c>
      <c r="AE17" s="22">
        <v>0.16666666666666666</v>
      </c>
      <c r="AF17" s="58"/>
    </row>
    <row r="18" spans="1:32" s="9" customFormat="1" ht="24.75" customHeight="1">
      <c r="A18" s="258">
        <f>A16+1</f>
        <v>41038</v>
      </c>
      <c r="B18" s="3"/>
      <c r="C18" s="3"/>
      <c r="D18" s="42"/>
      <c r="E18" s="3">
        <f t="shared" si="0"/>
        <v>24</v>
      </c>
      <c r="F18" s="3">
        <v>0.25</v>
      </c>
      <c r="G18" s="28"/>
      <c r="H18" s="10">
        <f t="shared" si="1"/>
      </c>
      <c r="I18" s="10">
        <f t="shared" si="2"/>
      </c>
      <c r="J18" s="38"/>
      <c r="K18" s="38"/>
      <c r="L18" s="10">
        <f t="shared" si="3"/>
      </c>
      <c r="M18" s="10">
        <f t="shared" si="4"/>
      </c>
      <c r="N18" s="105" t="e">
        <f>IF(#REF!="DOSSEVILLE",#REF!,"")</f>
        <v>#REF!</v>
      </c>
      <c r="O18" s="10"/>
      <c r="P18" s="10">
        <f t="shared" si="5"/>
      </c>
      <c r="Q18" s="51">
        <f t="shared" si="11"/>
      </c>
      <c r="R18" s="105" t="e">
        <f>IF(#REF!="GOUEDARD",#REF!,"")</f>
        <v>#REF!</v>
      </c>
      <c r="S18" s="72"/>
      <c r="T18" s="75">
        <f t="shared" si="6"/>
      </c>
      <c r="U18" s="75">
        <f t="shared" si="7"/>
      </c>
      <c r="V18" s="79"/>
      <c r="W18" s="17"/>
      <c r="X18" s="11">
        <f t="shared" si="8"/>
        <v>0</v>
      </c>
      <c r="Z18" s="11">
        <f t="shared" si="9"/>
        <v>0</v>
      </c>
      <c r="AA18" s="11">
        <f t="shared" si="10"/>
        <v>0</v>
      </c>
      <c r="AB18" s="233">
        <f>A18</f>
        <v>41038</v>
      </c>
      <c r="AC18" s="21">
        <v>0.3958333333333333</v>
      </c>
      <c r="AD18" s="29">
        <v>103</v>
      </c>
      <c r="AE18" s="21">
        <v>0.7083333333333334</v>
      </c>
      <c r="AF18" s="59"/>
    </row>
    <row r="19" spans="1:32" s="9" customFormat="1" ht="24.75" customHeight="1">
      <c r="A19" s="257"/>
      <c r="B19" s="5"/>
      <c r="C19" s="5"/>
      <c r="D19" s="41"/>
      <c r="E19" s="5">
        <f t="shared" si="0"/>
        <v>24</v>
      </c>
      <c r="F19" s="5">
        <v>0</v>
      </c>
      <c r="G19" s="36"/>
      <c r="H19" s="13">
        <f t="shared" si="1"/>
      </c>
      <c r="I19" s="13">
        <f t="shared" si="2"/>
      </c>
      <c r="J19" s="14"/>
      <c r="K19" s="14"/>
      <c r="L19" s="13">
        <f t="shared" si="3"/>
      </c>
      <c r="M19" s="13">
        <f t="shared" si="4"/>
      </c>
      <c r="N19" s="104" t="e">
        <f>IF(#REF!="DOSSEVILLE",#REF!,"")</f>
        <v>#REF!</v>
      </c>
      <c r="O19" s="13"/>
      <c r="P19" s="13">
        <f t="shared" si="5"/>
      </c>
      <c r="Q19" s="52">
        <f t="shared" si="11"/>
      </c>
      <c r="R19" s="104" t="e">
        <f>IF(#REF!="GOUEDARD",#REF!,"")</f>
        <v>#REF!</v>
      </c>
      <c r="S19" s="73"/>
      <c r="T19" s="76">
        <f t="shared" si="6"/>
      </c>
      <c r="U19" s="76">
        <f t="shared" si="7"/>
      </c>
      <c r="V19" s="81"/>
      <c r="W19" s="20"/>
      <c r="X19" s="11">
        <f t="shared" si="8"/>
        <v>0</v>
      </c>
      <c r="Z19" s="11">
        <f t="shared" si="9"/>
        <v>0</v>
      </c>
      <c r="AA19" s="11">
        <f t="shared" si="10"/>
        <v>0</v>
      </c>
      <c r="AB19" s="234"/>
      <c r="AC19" s="22">
        <v>0.9166666666666666</v>
      </c>
      <c r="AD19" s="30">
        <v>98</v>
      </c>
      <c r="AE19" s="22">
        <v>0.20833333333333334</v>
      </c>
      <c r="AF19" s="58"/>
    </row>
    <row r="20" spans="1:32" s="9" customFormat="1" ht="24.75" customHeight="1">
      <c r="A20" s="259">
        <f>A18+1</f>
        <v>41039</v>
      </c>
      <c r="B20" s="3"/>
      <c r="C20" s="3"/>
      <c r="D20" s="42"/>
      <c r="E20" s="3">
        <f t="shared" si="0"/>
        <v>24</v>
      </c>
      <c r="F20" s="3">
        <v>0.20833333333333334</v>
      </c>
      <c r="G20" s="28"/>
      <c r="H20" s="10">
        <f t="shared" si="1"/>
      </c>
      <c r="I20" s="10">
        <f t="shared" si="2"/>
      </c>
      <c r="J20" s="38"/>
      <c r="K20" s="38"/>
      <c r="L20" s="10">
        <f t="shared" si="3"/>
      </c>
      <c r="M20" s="10">
        <f t="shared" si="4"/>
      </c>
      <c r="N20" s="105" t="e">
        <f>IF(#REF!="DOSSEVILLE",#REF!,"")</f>
        <v>#REF!</v>
      </c>
      <c r="O20" s="10"/>
      <c r="P20" s="10">
        <f t="shared" si="5"/>
      </c>
      <c r="Q20" s="51">
        <f t="shared" si="11"/>
      </c>
      <c r="R20" s="105" t="e">
        <f>IF(#REF!="GOUEDARD",#REF!,"")</f>
        <v>#REF!</v>
      </c>
      <c r="S20" s="72"/>
      <c r="T20" s="75">
        <f t="shared" si="6"/>
      </c>
      <c r="U20" s="75">
        <f t="shared" si="7"/>
      </c>
      <c r="V20" s="79"/>
      <c r="W20" s="17"/>
      <c r="X20" s="11">
        <f t="shared" si="8"/>
        <v>0</v>
      </c>
      <c r="Z20" s="11">
        <f t="shared" si="9"/>
        <v>0</v>
      </c>
      <c r="AA20" s="11">
        <f t="shared" si="10"/>
        <v>0</v>
      </c>
      <c r="AB20" s="235">
        <f>A20</f>
        <v>41039</v>
      </c>
      <c r="AC20" s="21">
        <v>0.4375</v>
      </c>
      <c r="AD20" s="29">
        <v>92</v>
      </c>
      <c r="AE20" s="21">
        <v>0.7291666666666666</v>
      </c>
      <c r="AF20" s="61"/>
    </row>
    <row r="21" spans="1:32" s="9" customFormat="1" ht="24.75" customHeight="1">
      <c r="A21" s="260"/>
      <c r="B21" s="5"/>
      <c r="C21" s="5"/>
      <c r="D21" s="41"/>
      <c r="E21" s="5">
        <f t="shared" si="0"/>
        <v>24</v>
      </c>
      <c r="F21" s="5">
        <v>0</v>
      </c>
      <c r="G21" s="36"/>
      <c r="H21" s="13">
        <f t="shared" si="1"/>
      </c>
      <c r="I21" s="13">
        <f t="shared" si="2"/>
      </c>
      <c r="J21" s="14"/>
      <c r="K21" s="14"/>
      <c r="L21" s="13">
        <f t="shared" si="3"/>
      </c>
      <c r="M21" s="13">
        <f t="shared" si="4"/>
      </c>
      <c r="N21" s="104" t="e">
        <f>IF(#REF!="DOSSEVILLE",#REF!,"")</f>
        <v>#REF!</v>
      </c>
      <c r="O21" s="13"/>
      <c r="P21" s="13">
        <f t="shared" si="5"/>
      </c>
      <c r="Q21" s="52">
        <f t="shared" si="11"/>
      </c>
      <c r="R21" s="104" t="e">
        <f>IF(#REF!="GOUEDARD",#REF!,"")</f>
        <v>#REF!</v>
      </c>
      <c r="S21" s="73"/>
      <c r="T21" s="76">
        <f t="shared" si="6"/>
      </c>
      <c r="U21" s="76">
        <f t="shared" si="7"/>
      </c>
      <c r="V21" s="81"/>
      <c r="W21" s="20"/>
      <c r="X21" s="11">
        <f t="shared" si="8"/>
        <v>0</v>
      </c>
      <c r="Z21" s="11">
        <f t="shared" si="9"/>
        <v>0</v>
      </c>
      <c r="AA21" s="11">
        <f t="shared" si="10"/>
        <v>0</v>
      </c>
      <c r="AB21" s="236"/>
      <c r="AC21" s="22">
        <v>0.9583333333333334</v>
      </c>
      <c r="AD21" s="30">
        <v>86</v>
      </c>
      <c r="AE21" s="22">
        <v>0.25</v>
      </c>
      <c r="AF21" s="83"/>
    </row>
    <row r="22" spans="1:32" s="9" customFormat="1" ht="24.75" customHeight="1">
      <c r="A22" s="258">
        <f>A20+1</f>
        <v>41040</v>
      </c>
      <c r="B22" s="3"/>
      <c r="C22" s="3"/>
      <c r="D22" s="42"/>
      <c r="E22" s="3">
        <f t="shared" si="0"/>
        <v>24</v>
      </c>
      <c r="F22" s="3">
        <v>0.16666666666666666</v>
      </c>
      <c r="G22" s="4"/>
      <c r="H22" s="10">
        <f t="shared" si="1"/>
      </c>
      <c r="I22" s="10">
        <f t="shared" si="2"/>
      </c>
      <c r="J22" s="38"/>
      <c r="K22" s="38"/>
      <c r="L22" s="10">
        <f t="shared" si="3"/>
      </c>
      <c r="M22" s="10">
        <f t="shared" si="4"/>
      </c>
      <c r="N22" s="105" t="e">
        <f>IF(#REF!="DOSSEVILLE",#REF!,"")</f>
        <v>#REF!</v>
      </c>
      <c r="O22" s="10"/>
      <c r="P22" s="10">
        <f t="shared" si="5"/>
      </c>
      <c r="Q22" s="51">
        <f t="shared" si="11"/>
      </c>
      <c r="R22" s="105" t="e">
        <f>IF(#REF!="GOUEDARD",#REF!,"")</f>
        <v>#REF!</v>
      </c>
      <c r="S22" s="72"/>
      <c r="T22" s="75">
        <f t="shared" si="6"/>
      </c>
      <c r="U22" s="75">
        <f t="shared" si="7"/>
      </c>
      <c r="V22" s="79"/>
      <c r="W22" s="17"/>
      <c r="X22" s="11">
        <f t="shared" si="8"/>
        <v>0</v>
      </c>
      <c r="Z22" s="11">
        <f t="shared" si="9"/>
        <v>0</v>
      </c>
      <c r="AA22" s="11">
        <f t="shared" si="10"/>
        <v>0</v>
      </c>
      <c r="AB22" s="233">
        <f>A22</f>
        <v>41040</v>
      </c>
      <c r="AC22" s="21">
        <v>0.4583333333333333</v>
      </c>
      <c r="AD22" s="29">
        <v>79</v>
      </c>
      <c r="AE22" s="21">
        <v>0.7708333333333334</v>
      </c>
      <c r="AF22" s="61"/>
    </row>
    <row r="23" spans="1:32" s="9" customFormat="1" ht="24.75" customHeight="1">
      <c r="A23" s="257"/>
      <c r="B23" s="5"/>
      <c r="C23" s="5"/>
      <c r="D23" s="41"/>
      <c r="E23" s="5">
        <f t="shared" si="0"/>
        <v>24</v>
      </c>
      <c r="F23" s="5">
        <v>0</v>
      </c>
      <c r="G23" s="6"/>
      <c r="H23" s="13">
        <f t="shared" si="1"/>
      </c>
      <c r="I23" s="13">
        <f t="shared" si="2"/>
      </c>
      <c r="J23" s="14"/>
      <c r="K23" s="14"/>
      <c r="L23" s="13">
        <f t="shared" si="3"/>
      </c>
      <c r="M23" s="13">
        <f t="shared" si="4"/>
      </c>
      <c r="N23" s="104" t="e">
        <f>IF(#REF!="DOSSEVILLE",#REF!,"")</f>
        <v>#REF!</v>
      </c>
      <c r="O23" s="13"/>
      <c r="P23" s="13">
        <f t="shared" si="5"/>
      </c>
      <c r="Q23" s="52">
        <f t="shared" si="11"/>
      </c>
      <c r="R23" s="104" t="e">
        <f>IF(#REF!="GOUEDARD",#REF!,"")</f>
        <v>#REF!</v>
      </c>
      <c r="S23" s="73"/>
      <c r="T23" s="76">
        <f t="shared" si="6"/>
      </c>
      <c r="U23" s="76">
        <f t="shared" si="7"/>
      </c>
      <c r="V23" s="81"/>
      <c r="W23" s="20"/>
      <c r="X23" s="11">
        <f t="shared" si="8"/>
        <v>0</v>
      </c>
      <c r="Z23" s="11">
        <f t="shared" si="9"/>
        <v>0</v>
      </c>
      <c r="AA23" s="11">
        <f t="shared" si="10"/>
        <v>0</v>
      </c>
      <c r="AB23" s="234"/>
      <c r="AC23" s="22">
        <v>0.9791666666666666</v>
      </c>
      <c r="AD23" s="30">
        <v>72</v>
      </c>
      <c r="AE23" s="22">
        <v>0.2916666666666667</v>
      </c>
      <c r="AF23" s="83"/>
    </row>
    <row r="24" spans="1:32" s="9" customFormat="1" ht="24.75" customHeight="1">
      <c r="A24" s="259">
        <f>A22+1</f>
        <v>41041</v>
      </c>
      <c r="B24" s="3"/>
      <c r="C24" s="3"/>
      <c r="D24" s="42"/>
      <c r="E24" s="3">
        <f t="shared" si="0"/>
        <v>24</v>
      </c>
      <c r="F24" s="3">
        <v>0.125</v>
      </c>
      <c r="G24" s="4"/>
      <c r="H24" s="10">
        <f t="shared" si="1"/>
      </c>
      <c r="I24" s="10">
        <f t="shared" si="2"/>
      </c>
      <c r="J24" s="38"/>
      <c r="K24" s="38"/>
      <c r="L24" s="10">
        <f t="shared" si="3"/>
      </c>
      <c r="M24" s="10">
        <f t="shared" si="4"/>
      </c>
      <c r="N24" s="105" t="e">
        <f>IF(#REF!="DOSSEVILLE",#REF!,"")</f>
        <v>#REF!</v>
      </c>
      <c r="O24" s="10"/>
      <c r="P24" s="10">
        <f t="shared" si="5"/>
      </c>
      <c r="Q24" s="51">
        <f t="shared" si="11"/>
      </c>
      <c r="R24" s="105" t="e">
        <f>IF(#REF!="GOUEDARD",#REF!,"")</f>
        <v>#REF!</v>
      </c>
      <c r="S24" s="72"/>
      <c r="T24" s="75">
        <f t="shared" si="6"/>
      </c>
      <c r="U24" s="75">
        <f t="shared" si="7"/>
      </c>
      <c r="V24" s="79"/>
      <c r="W24" s="17"/>
      <c r="X24" s="11">
        <f t="shared" si="8"/>
        <v>0</v>
      </c>
      <c r="Z24" s="11">
        <f t="shared" si="9"/>
        <v>0</v>
      </c>
      <c r="AA24" s="11">
        <f t="shared" si="10"/>
        <v>0</v>
      </c>
      <c r="AB24" s="235">
        <f>A24</f>
        <v>41041</v>
      </c>
      <c r="AC24" s="21">
        <v>0.5208333333333334</v>
      </c>
      <c r="AD24" s="29">
        <v>66</v>
      </c>
      <c r="AE24" s="21">
        <v>0.8541666666666666</v>
      </c>
      <c r="AF24" s="61"/>
    </row>
    <row r="25" spans="1:32" s="9" customFormat="1" ht="24.75" customHeight="1">
      <c r="A25" s="260"/>
      <c r="B25" s="5"/>
      <c r="C25" s="5"/>
      <c r="D25" s="41"/>
      <c r="E25" s="5">
        <f t="shared" si="0"/>
        <v>24</v>
      </c>
      <c r="F25" s="5">
        <v>0.0625</v>
      </c>
      <c r="G25" s="6"/>
      <c r="H25" s="13">
        <f t="shared" si="1"/>
      </c>
      <c r="I25" s="13">
        <f t="shared" si="2"/>
      </c>
      <c r="J25" s="14"/>
      <c r="K25" s="14"/>
      <c r="L25" s="13">
        <f t="shared" si="3"/>
      </c>
      <c r="M25" s="13">
        <f t="shared" si="4"/>
      </c>
      <c r="N25" s="104" t="e">
        <f>IF(#REF!="DOSSEVILLE",#REF!,"")</f>
        <v>#REF!</v>
      </c>
      <c r="O25" s="13"/>
      <c r="P25" s="13">
        <f t="shared" si="5"/>
      </c>
      <c r="Q25" s="52">
        <f t="shared" si="11"/>
      </c>
      <c r="R25" s="104" t="e">
        <f>IF(#REF!="GOUEDARD",#REF!,"")</f>
        <v>#REF!</v>
      </c>
      <c r="S25" s="73"/>
      <c r="T25" s="76">
        <f t="shared" si="6"/>
      </c>
      <c r="U25" s="76">
        <f t="shared" si="7"/>
      </c>
      <c r="V25" s="81"/>
      <c r="W25" s="20"/>
      <c r="X25" s="11">
        <f t="shared" si="8"/>
        <v>0</v>
      </c>
      <c r="Z25" s="11">
        <f t="shared" si="9"/>
        <v>0</v>
      </c>
      <c r="AA25" s="11">
        <f t="shared" si="10"/>
        <v>0</v>
      </c>
      <c r="AB25" s="236"/>
      <c r="AC25" s="22">
        <v>0.020833333333333332</v>
      </c>
      <c r="AD25" s="30">
        <v>60</v>
      </c>
      <c r="AE25" s="22">
        <v>0.3333333333333333</v>
      </c>
      <c r="AF25" s="83"/>
    </row>
    <row r="26" spans="1:32" s="9" customFormat="1" ht="24.75" customHeight="1">
      <c r="A26" s="258">
        <f>A24+1</f>
        <v>41042</v>
      </c>
      <c r="B26" s="3"/>
      <c r="C26" s="3"/>
      <c r="D26" s="42"/>
      <c r="E26" s="3">
        <f t="shared" si="0"/>
        <v>24</v>
      </c>
      <c r="F26" s="3">
        <v>0.0625</v>
      </c>
      <c r="G26" s="4"/>
      <c r="H26" s="10">
        <f t="shared" si="1"/>
      </c>
      <c r="I26" s="10">
        <f t="shared" si="2"/>
      </c>
      <c r="J26" s="38"/>
      <c r="K26" s="38"/>
      <c r="L26" s="10">
        <f t="shared" si="3"/>
      </c>
      <c r="M26" s="10">
        <f t="shared" si="4"/>
      </c>
      <c r="N26" s="105" t="e">
        <f>IF(#REF!="DOSSEVILLE",#REF!,"")</f>
        <v>#REF!</v>
      </c>
      <c r="O26" s="10"/>
      <c r="P26" s="10">
        <f t="shared" si="5"/>
      </c>
      <c r="Q26" s="51">
        <f t="shared" si="11"/>
      </c>
      <c r="R26" s="105" t="e">
        <f>IF(#REF!="GOUEDARD",#REF!,"")</f>
        <v>#REF!</v>
      </c>
      <c r="S26" s="72"/>
      <c r="T26" s="75">
        <f t="shared" si="6"/>
      </c>
      <c r="U26" s="75">
        <f t="shared" si="7"/>
      </c>
      <c r="V26" s="79"/>
      <c r="W26" s="17"/>
      <c r="X26" s="11">
        <f t="shared" si="8"/>
        <v>0</v>
      </c>
      <c r="Z26" s="11">
        <f t="shared" si="9"/>
        <v>0</v>
      </c>
      <c r="AA26" s="11">
        <f t="shared" si="10"/>
        <v>0</v>
      </c>
      <c r="AB26" s="237">
        <f>A26</f>
        <v>41042</v>
      </c>
      <c r="AC26" s="21">
        <v>0.5416666666666666</v>
      </c>
      <c r="AD26" s="29">
        <v>54</v>
      </c>
      <c r="AE26" s="21">
        <v>0.875</v>
      </c>
      <c r="AF26" s="61"/>
    </row>
    <row r="27" spans="1:32" s="9" customFormat="1" ht="24.75" customHeight="1">
      <c r="A27" s="257"/>
      <c r="B27" s="5"/>
      <c r="C27" s="5"/>
      <c r="D27" s="41"/>
      <c r="E27" s="5">
        <f t="shared" si="0"/>
        <v>24</v>
      </c>
      <c r="F27" s="5">
        <v>0.10416666666666667</v>
      </c>
      <c r="G27" s="6"/>
      <c r="H27" s="13">
        <f t="shared" si="1"/>
      </c>
      <c r="I27" s="13">
        <f t="shared" si="2"/>
      </c>
      <c r="J27" s="14"/>
      <c r="K27" s="14"/>
      <c r="L27" s="13">
        <f t="shared" si="3"/>
      </c>
      <c r="M27" s="13">
        <f t="shared" si="4"/>
      </c>
      <c r="N27" s="104" t="e">
        <f>IF(#REF!="DOSSEVILLE",#REF!,"")</f>
        <v>#REF!</v>
      </c>
      <c r="O27" s="13"/>
      <c r="P27" s="13">
        <f t="shared" si="5"/>
      </c>
      <c r="Q27" s="52">
        <f t="shared" si="11"/>
      </c>
      <c r="R27" s="104" t="e">
        <f>IF(#REF!="GOUEDARD",#REF!,"")</f>
        <v>#REF!</v>
      </c>
      <c r="S27" s="73"/>
      <c r="T27" s="76">
        <f t="shared" si="6"/>
      </c>
      <c r="U27" s="76">
        <f t="shared" si="7"/>
      </c>
      <c r="V27" s="81"/>
      <c r="W27" s="20"/>
      <c r="X27" s="11">
        <f t="shared" si="8"/>
        <v>0</v>
      </c>
      <c r="Z27" s="11">
        <f t="shared" si="9"/>
        <v>0</v>
      </c>
      <c r="AA27" s="11">
        <f t="shared" si="10"/>
        <v>0</v>
      </c>
      <c r="AB27" s="232"/>
      <c r="AC27" s="22" t="s">
        <v>21</v>
      </c>
      <c r="AD27" s="30" t="s">
        <v>21</v>
      </c>
      <c r="AE27" s="22" t="s">
        <v>21</v>
      </c>
      <c r="AF27" s="83"/>
    </row>
    <row r="28" spans="1:32" s="9" customFormat="1" ht="24.75" customHeight="1">
      <c r="A28" s="259">
        <f>A26+1</f>
        <v>41043</v>
      </c>
      <c r="B28" s="3"/>
      <c r="C28" s="3"/>
      <c r="D28" s="42"/>
      <c r="E28" s="3">
        <f t="shared" si="0"/>
        <v>24</v>
      </c>
      <c r="F28" s="3">
        <v>0.020833333333333332</v>
      </c>
      <c r="G28" s="4"/>
      <c r="H28" s="10">
        <f t="shared" si="1"/>
      </c>
      <c r="I28" s="10">
        <f t="shared" si="2"/>
      </c>
      <c r="J28" s="38"/>
      <c r="K28" s="38"/>
      <c r="L28" s="10">
        <f t="shared" si="3"/>
      </c>
      <c r="M28" s="10">
        <f t="shared" si="4"/>
      </c>
      <c r="N28" s="105" t="e">
        <f>IF(#REF!="DOSSEVILLE",#REF!,"")</f>
        <v>#REF!</v>
      </c>
      <c r="O28" s="10"/>
      <c r="P28" s="10">
        <f t="shared" si="5"/>
      </c>
      <c r="Q28" s="51">
        <f t="shared" si="11"/>
      </c>
      <c r="R28" s="105" t="e">
        <f>IF(#REF!="GOUEDARD",#REF!,"")</f>
        <v>#REF!</v>
      </c>
      <c r="S28" s="72"/>
      <c r="T28" s="75">
        <f t="shared" si="6"/>
      </c>
      <c r="U28" s="75">
        <f t="shared" si="7"/>
      </c>
      <c r="V28" s="79"/>
      <c r="W28" s="17"/>
      <c r="X28" s="11">
        <f t="shared" si="8"/>
        <v>0</v>
      </c>
      <c r="Z28" s="11">
        <f t="shared" si="9"/>
        <v>0</v>
      </c>
      <c r="AA28" s="11">
        <f t="shared" si="10"/>
        <v>0</v>
      </c>
      <c r="AB28" s="235">
        <f>A28</f>
        <v>41043</v>
      </c>
      <c r="AC28" s="21">
        <v>0.0625</v>
      </c>
      <c r="AD28" s="29">
        <v>48</v>
      </c>
      <c r="AE28" s="21">
        <v>0.375</v>
      </c>
      <c r="AF28" s="63"/>
    </row>
    <row r="29" spans="1:32" s="9" customFormat="1" ht="24.75" customHeight="1">
      <c r="A29" s="260"/>
      <c r="B29" s="5"/>
      <c r="C29" s="5"/>
      <c r="D29" s="41"/>
      <c r="E29" s="5">
        <f t="shared" si="0"/>
        <v>24</v>
      </c>
      <c r="F29" s="5">
        <v>0.14583333333333334</v>
      </c>
      <c r="G29" s="6"/>
      <c r="H29" s="13">
        <f t="shared" si="1"/>
      </c>
      <c r="I29" s="13">
        <f t="shared" si="2"/>
      </c>
      <c r="J29" s="14"/>
      <c r="K29" s="14"/>
      <c r="L29" s="13">
        <f t="shared" si="3"/>
      </c>
      <c r="M29" s="13">
        <f t="shared" si="4"/>
      </c>
      <c r="N29" s="104" t="e">
        <f>IF(#REF!="DOSSEVILLE",#REF!,"")</f>
        <v>#REF!</v>
      </c>
      <c r="O29" s="13"/>
      <c r="P29" s="13">
        <f t="shared" si="5"/>
      </c>
      <c r="Q29" s="52">
        <f t="shared" si="11"/>
      </c>
      <c r="R29" s="104" t="e">
        <f>IF(#REF!="GOUEDARD",#REF!,"")</f>
        <v>#REF!</v>
      </c>
      <c r="S29" s="73"/>
      <c r="T29" s="76">
        <f t="shared" si="6"/>
      </c>
      <c r="U29" s="76">
        <f t="shared" si="7"/>
      </c>
      <c r="V29" s="81"/>
      <c r="W29" s="20"/>
      <c r="X29" s="11">
        <f t="shared" si="8"/>
        <v>0</v>
      </c>
      <c r="Z29" s="11">
        <f t="shared" si="9"/>
        <v>0</v>
      </c>
      <c r="AA29" s="11">
        <f t="shared" si="10"/>
        <v>0</v>
      </c>
      <c r="AB29" s="236"/>
      <c r="AC29" s="22">
        <v>0.5833333333333334</v>
      </c>
      <c r="AD29" s="30">
        <v>47</v>
      </c>
      <c r="AE29" s="22">
        <v>0.9166666666666666</v>
      </c>
      <c r="AF29" s="62"/>
    </row>
    <row r="30" spans="1:32" s="9" customFormat="1" ht="24.75" customHeight="1">
      <c r="A30" s="261">
        <f>A28+1</f>
        <v>41044</v>
      </c>
      <c r="B30" s="3"/>
      <c r="C30" s="3"/>
      <c r="D30" s="42"/>
      <c r="E30" s="3">
        <f t="shared" si="0"/>
        <v>24</v>
      </c>
      <c r="F30" s="3">
        <v>0</v>
      </c>
      <c r="G30" s="28"/>
      <c r="H30" s="10">
        <f t="shared" si="1"/>
      </c>
      <c r="I30" s="10">
        <f t="shared" si="2"/>
      </c>
      <c r="J30" s="38"/>
      <c r="K30" s="38"/>
      <c r="L30" s="10">
        <f t="shared" si="3"/>
      </c>
      <c r="M30" s="10">
        <f t="shared" si="4"/>
      </c>
      <c r="N30" s="105" t="e">
        <f>IF(#REF!="DOSSEVILLE",#REF!,"")</f>
        <v>#REF!</v>
      </c>
      <c r="O30" s="10"/>
      <c r="P30" s="10">
        <f t="shared" si="5"/>
      </c>
      <c r="Q30" s="51">
        <f t="shared" si="11"/>
      </c>
      <c r="R30" s="105" t="e">
        <f>IF(#REF!="GOUEDARD",#REF!,"")</f>
        <v>#REF!</v>
      </c>
      <c r="S30" s="72"/>
      <c r="T30" s="75">
        <f t="shared" si="6"/>
      </c>
      <c r="U30" s="75">
        <f t="shared" si="7"/>
      </c>
      <c r="V30" s="79"/>
      <c r="W30" s="17"/>
      <c r="X30" s="11">
        <f t="shared" si="8"/>
        <v>0</v>
      </c>
      <c r="Z30" s="11">
        <f t="shared" si="9"/>
        <v>0</v>
      </c>
      <c r="AA30" s="11">
        <f t="shared" si="10"/>
        <v>0</v>
      </c>
      <c r="AB30" s="233">
        <f>A30</f>
        <v>41044</v>
      </c>
      <c r="AC30" s="21">
        <v>0.125</v>
      </c>
      <c r="AD30" s="29">
        <v>48</v>
      </c>
      <c r="AE30" s="21">
        <v>0.4375</v>
      </c>
      <c r="AF30" s="63"/>
    </row>
    <row r="31" spans="1:32" s="9" customFormat="1" ht="24.75" customHeight="1">
      <c r="A31" s="262"/>
      <c r="B31" s="5"/>
      <c r="C31" s="5"/>
      <c r="D31" s="41"/>
      <c r="E31" s="5">
        <f t="shared" si="0"/>
        <v>24</v>
      </c>
      <c r="F31" s="5">
        <v>0.1875</v>
      </c>
      <c r="G31" s="36"/>
      <c r="H31" s="13">
        <f t="shared" si="1"/>
      </c>
      <c r="I31" s="13">
        <f t="shared" si="2"/>
      </c>
      <c r="J31" s="14"/>
      <c r="K31" s="14"/>
      <c r="L31" s="13">
        <f t="shared" si="3"/>
      </c>
      <c r="M31" s="13">
        <f t="shared" si="4"/>
      </c>
      <c r="N31" s="104" t="e">
        <f>IF(#REF!="DOSSEVILLE",#REF!,"")</f>
        <v>#REF!</v>
      </c>
      <c r="O31" s="13"/>
      <c r="P31" s="13">
        <f t="shared" si="5"/>
      </c>
      <c r="Q31" s="52">
        <f t="shared" si="11"/>
      </c>
      <c r="R31" s="104" t="e">
        <f>IF(#REF!="GOUEDARD",#REF!,"")</f>
        <v>#REF!</v>
      </c>
      <c r="S31" s="73"/>
      <c r="T31" s="76">
        <f t="shared" si="6"/>
      </c>
      <c r="U31" s="76">
        <f t="shared" si="7"/>
      </c>
      <c r="V31" s="81"/>
      <c r="W31" s="20"/>
      <c r="X31" s="11">
        <f t="shared" si="8"/>
        <v>0</v>
      </c>
      <c r="Z31" s="11">
        <f t="shared" si="9"/>
        <v>0</v>
      </c>
      <c r="AA31" s="11">
        <f t="shared" si="10"/>
        <v>0</v>
      </c>
      <c r="AB31" s="234"/>
      <c r="AC31" s="22">
        <v>0.625</v>
      </c>
      <c r="AD31" s="30">
        <v>50</v>
      </c>
      <c r="AE31" s="22">
        <v>0.9583333333333334</v>
      </c>
      <c r="AF31" s="62"/>
    </row>
    <row r="32" spans="1:32" s="9" customFormat="1" ht="24.75" customHeight="1">
      <c r="A32" s="258">
        <f>A30+1</f>
        <v>41045</v>
      </c>
      <c r="B32" s="3"/>
      <c r="C32" s="3"/>
      <c r="D32" s="42"/>
      <c r="E32" s="3">
        <f t="shared" si="0"/>
        <v>24</v>
      </c>
      <c r="F32" s="3">
        <v>0</v>
      </c>
      <c r="G32" s="28"/>
      <c r="H32" s="10">
        <f t="shared" si="1"/>
      </c>
      <c r="I32" s="10">
        <f t="shared" si="2"/>
      </c>
      <c r="J32" s="38"/>
      <c r="K32" s="38"/>
      <c r="L32" s="10">
        <f t="shared" si="3"/>
      </c>
      <c r="M32" s="10">
        <f t="shared" si="4"/>
      </c>
      <c r="N32" s="105" t="e">
        <f>IF(#REF!="DOSSEVILLE",#REF!,"")</f>
        <v>#REF!</v>
      </c>
      <c r="O32" s="10"/>
      <c r="P32" s="10">
        <f t="shared" si="5"/>
      </c>
      <c r="Q32" s="51">
        <f t="shared" si="11"/>
      </c>
      <c r="R32" s="105" t="e">
        <f>IF(#REF!="GOUEDARD",#REF!,"")</f>
        <v>#REF!</v>
      </c>
      <c r="S32" s="72"/>
      <c r="T32" s="75">
        <f t="shared" si="6"/>
      </c>
      <c r="U32" s="75">
        <f t="shared" si="7"/>
      </c>
      <c r="V32" s="79"/>
      <c r="W32" s="17"/>
      <c r="X32" s="11">
        <f t="shared" si="8"/>
        <v>0</v>
      </c>
      <c r="Z32" s="11">
        <f t="shared" si="9"/>
        <v>0</v>
      </c>
      <c r="AA32" s="11">
        <f t="shared" si="10"/>
        <v>0</v>
      </c>
      <c r="AB32" s="240">
        <f>A32</f>
        <v>41045</v>
      </c>
      <c r="AC32" s="21">
        <v>0.16666666666666666</v>
      </c>
      <c r="AD32" s="29">
        <v>52</v>
      </c>
      <c r="AE32" s="21">
        <v>0.4791666666666667</v>
      </c>
      <c r="AF32" s="63"/>
    </row>
    <row r="33" spans="1:32" s="9" customFormat="1" ht="24.75" customHeight="1">
      <c r="A33" s="257"/>
      <c r="B33" s="5"/>
      <c r="C33" s="5"/>
      <c r="D33" s="41"/>
      <c r="E33" s="5">
        <f t="shared" si="0"/>
        <v>24</v>
      </c>
      <c r="F33" s="5">
        <v>0.22916666666666666</v>
      </c>
      <c r="G33" s="36"/>
      <c r="H33" s="13">
        <f t="shared" si="1"/>
      </c>
      <c r="I33" s="13">
        <f t="shared" si="2"/>
      </c>
      <c r="J33" s="14"/>
      <c r="K33" s="14"/>
      <c r="L33" s="13">
        <f t="shared" si="3"/>
      </c>
      <c r="M33" s="13">
        <f t="shared" si="4"/>
      </c>
      <c r="N33" s="104" t="e">
        <f>IF(#REF!="DOSSEVILLE",#REF!,"")</f>
        <v>#REF!</v>
      </c>
      <c r="O33" s="13"/>
      <c r="P33" s="13">
        <f t="shared" si="5"/>
      </c>
      <c r="Q33" s="52">
        <f t="shared" si="11"/>
      </c>
      <c r="R33" s="104" t="e">
        <f>IF(#REF!="GOUEDARD",#REF!,"")</f>
        <v>#REF!</v>
      </c>
      <c r="S33" s="73"/>
      <c r="T33" s="76">
        <f t="shared" si="6"/>
      </c>
      <c r="U33" s="76">
        <f t="shared" si="7"/>
      </c>
      <c r="V33" s="81"/>
      <c r="W33" s="20"/>
      <c r="X33" s="11">
        <f t="shared" si="8"/>
        <v>0</v>
      </c>
      <c r="Z33" s="11">
        <f t="shared" si="9"/>
        <v>0</v>
      </c>
      <c r="AA33" s="11">
        <f t="shared" si="10"/>
        <v>0</v>
      </c>
      <c r="AB33" s="286"/>
      <c r="AC33" s="22">
        <v>0.6875</v>
      </c>
      <c r="AD33" s="35">
        <v>55</v>
      </c>
      <c r="AE33" s="22">
        <v>0</v>
      </c>
      <c r="AF33" s="62"/>
    </row>
    <row r="34" spans="1:32" s="19" customFormat="1" ht="24.75" customHeight="1">
      <c r="A34" s="254">
        <f>A32+1</f>
        <v>41046</v>
      </c>
      <c r="B34" s="3"/>
      <c r="C34" s="3"/>
      <c r="D34" s="42"/>
      <c r="E34" s="3">
        <f aca="true" t="shared" si="12" ref="E34:E63">IF($C34&gt;$B34,($C34-$B34),(($C34+24)-$B34))</f>
        <v>24</v>
      </c>
      <c r="F34" s="3">
        <v>0</v>
      </c>
      <c r="G34" s="4"/>
      <c r="H34" s="10">
        <f t="shared" si="1"/>
      </c>
      <c r="I34" s="10">
        <f t="shared" si="2"/>
      </c>
      <c r="J34" s="38"/>
      <c r="K34" s="38"/>
      <c r="L34" s="10">
        <f aca="true" t="shared" si="13" ref="L34:L63">IF($G34="DOSSEVILLE",$X34,"")</f>
      </c>
      <c r="M34" s="10">
        <f aca="true" t="shared" si="14" ref="M34:M63">IF(G34="DOSSEVILLE",F34,"")</f>
      </c>
      <c r="N34" s="105" t="e">
        <f>IF(#REF!="DOSSEVILLE",#REF!,"")</f>
        <v>#REF!</v>
      </c>
      <c r="O34" s="10"/>
      <c r="P34" s="10">
        <f aca="true" t="shared" si="15" ref="P34:P63">IF($G34="GOUEDARD",$X34,"")</f>
      </c>
      <c r="Q34" s="51">
        <f t="shared" si="11"/>
      </c>
      <c r="R34" s="105" t="e">
        <f>IF(#REF!="GOUEDARD",#REF!,"")</f>
        <v>#REF!</v>
      </c>
      <c r="S34" s="72"/>
      <c r="T34" s="75">
        <f aca="true" t="shared" si="16" ref="T34:T63">IF($G34="MARAIS",$X34,"")</f>
      </c>
      <c r="U34" s="75">
        <f aca="true" t="shared" si="17" ref="U34:U63">IF($G34="MARAIS",$F34,"")</f>
      </c>
      <c r="V34" s="79"/>
      <c r="W34" s="17"/>
      <c r="X34" s="11">
        <f aca="true" t="shared" si="18" ref="X34:X63">TIMEVALUE(TEXT(E34,"h:mm"))</f>
        <v>0</v>
      </c>
      <c r="Y34" s="9"/>
      <c r="Z34" s="11">
        <f aca="true" t="shared" si="19" ref="Z34:Z63">X34</f>
        <v>0</v>
      </c>
      <c r="AA34" s="11">
        <f aca="true" t="shared" si="20" ref="AA34:AA63">Z34</f>
        <v>0</v>
      </c>
      <c r="AB34" s="264">
        <f>A34</f>
        <v>41046</v>
      </c>
      <c r="AC34" s="56">
        <v>0.20833333333333334</v>
      </c>
      <c r="AD34" s="57">
        <v>59</v>
      </c>
      <c r="AE34" s="56">
        <v>0.5208333333333334</v>
      </c>
      <c r="AF34" s="64"/>
    </row>
    <row r="35" spans="1:32" s="9" customFormat="1" ht="24.75" customHeight="1">
      <c r="A35" s="255"/>
      <c r="B35" s="5"/>
      <c r="C35" s="5"/>
      <c r="D35" s="41"/>
      <c r="E35" s="5">
        <f t="shared" si="12"/>
        <v>24</v>
      </c>
      <c r="F35" s="5">
        <v>0.2708333333333333</v>
      </c>
      <c r="G35" s="6"/>
      <c r="H35" s="13">
        <f t="shared" si="1"/>
      </c>
      <c r="I35" s="13">
        <f t="shared" si="2"/>
      </c>
      <c r="J35" s="14"/>
      <c r="K35" s="14"/>
      <c r="L35" s="13">
        <f t="shared" si="13"/>
      </c>
      <c r="M35" s="13">
        <f t="shared" si="14"/>
      </c>
      <c r="N35" s="104" t="e">
        <f>IF(#REF!="DOSSEVILLE",#REF!,"")</f>
        <v>#REF!</v>
      </c>
      <c r="O35" s="13"/>
      <c r="P35" s="13">
        <f t="shared" si="15"/>
      </c>
      <c r="Q35" s="52">
        <f aca="true" t="shared" si="21" ref="Q35:Q63">IF(G35="GOUEDARD",F35,"")</f>
      </c>
      <c r="R35" s="104" t="e">
        <f>IF(#REF!="GOUEDARD",#REF!,"")</f>
        <v>#REF!</v>
      </c>
      <c r="S35" s="76"/>
      <c r="T35" s="76">
        <f t="shared" si="16"/>
      </c>
      <c r="U35" s="76">
        <f t="shared" si="17"/>
      </c>
      <c r="V35" s="81"/>
      <c r="W35" s="20"/>
      <c r="X35" s="11">
        <f t="shared" si="18"/>
        <v>0</v>
      </c>
      <c r="Z35" s="11">
        <f t="shared" si="19"/>
        <v>0</v>
      </c>
      <c r="AA35" s="11">
        <f t="shared" si="20"/>
        <v>0</v>
      </c>
      <c r="AB35" s="265"/>
      <c r="AC35" s="54">
        <v>0.7083333333333334</v>
      </c>
      <c r="AD35" s="55">
        <v>62</v>
      </c>
      <c r="AE35" s="54">
        <v>0.041666666666666664</v>
      </c>
      <c r="AF35" s="68"/>
    </row>
    <row r="36" spans="1:32" s="9" customFormat="1" ht="24.75" customHeight="1">
      <c r="A36" s="258">
        <f>A34+1</f>
        <v>41047</v>
      </c>
      <c r="B36" s="3"/>
      <c r="C36" s="3"/>
      <c r="D36" s="42"/>
      <c r="E36" s="3">
        <f t="shared" si="12"/>
        <v>24</v>
      </c>
      <c r="F36" s="3">
        <v>0</v>
      </c>
      <c r="G36" s="4"/>
      <c r="H36" s="10">
        <f t="shared" si="1"/>
      </c>
      <c r="I36" s="10">
        <f t="shared" si="2"/>
      </c>
      <c r="J36" s="38"/>
      <c r="K36" s="38"/>
      <c r="L36" s="10">
        <f t="shared" si="13"/>
      </c>
      <c r="M36" s="10">
        <f t="shared" si="14"/>
      </c>
      <c r="N36" s="105" t="e">
        <f>IF(#REF!="DOSSEVILLE",#REF!,"")</f>
        <v>#REF!</v>
      </c>
      <c r="O36" s="10"/>
      <c r="P36" s="10">
        <f t="shared" si="15"/>
      </c>
      <c r="Q36" s="51">
        <f t="shared" si="21"/>
      </c>
      <c r="R36" s="105" t="e">
        <f>IF(#REF!="GOUEDARD",#REF!,"")</f>
        <v>#REF!</v>
      </c>
      <c r="S36" s="74"/>
      <c r="T36" s="75">
        <f t="shared" si="16"/>
      </c>
      <c r="U36" s="75">
        <f t="shared" si="17"/>
      </c>
      <c r="V36" s="79"/>
      <c r="W36" s="17"/>
      <c r="X36" s="11">
        <f t="shared" si="18"/>
        <v>0</v>
      </c>
      <c r="Z36" s="11">
        <f t="shared" si="19"/>
        <v>0</v>
      </c>
      <c r="AA36" s="11">
        <f t="shared" si="20"/>
        <v>0</v>
      </c>
      <c r="AB36" s="240">
        <f>A36</f>
        <v>41047</v>
      </c>
      <c r="AC36" s="21">
        <v>0.22916666666666666</v>
      </c>
      <c r="AD36" s="29">
        <v>65</v>
      </c>
      <c r="AE36" s="21">
        <v>0.5416666666666666</v>
      </c>
      <c r="AF36" s="177"/>
    </row>
    <row r="37" spans="1:32" s="9" customFormat="1" ht="24.75" customHeight="1">
      <c r="A37" s="257"/>
      <c r="B37" s="5"/>
      <c r="C37" s="5"/>
      <c r="D37" s="41"/>
      <c r="E37" s="5">
        <f t="shared" si="12"/>
        <v>24</v>
      </c>
      <c r="F37" s="5">
        <v>0.2916666666666667</v>
      </c>
      <c r="G37" s="6"/>
      <c r="H37" s="13">
        <f t="shared" si="1"/>
      </c>
      <c r="I37" s="13">
        <f t="shared" si="2"/>
      </c>
      <c r="J37" s="14"/>
      <c r="K37" s="14"/>
      <c r="L37" s="13">
        <f t="shared" si="13"/>
      </c>
      <c r="M37" s="13">
        <f t="shared" si="14"/>
      </c>
      <c r="N37" s="104" t="e">
        <f>IF(#REF!="DOSSEVILLE",#REF!,"")</f>
        <v>#REF!</v>
      </c>
      <c r="O37" s="13"/>
      <c r="P37" s="13">
        <f t="shared" si="15"/>
      </c>
      <c r="Q37" s="52">
        <f t="shared" si="21"/>
      </c>
      <c r="R37" s="104" t="e">
        <f>IF(#REF!="GOUEDARD",#REF!,"")</f>
        <v>#REF!</v>
      </c>
      <c r="S37" s="73"/>
      <c r="T37" s="76">
        <f t="shared" si="16"/>
      </c>
      <c r="U37" s="76">
        <f t="shared" si="17"/>
      </c>
      <c r="V37" s="81"/>
      <c r="W37" s="20"/>
      <c r="X37" s="11">
        <f t="shared" si="18"/>
        <v>0</v>
      </c>
      <c r="Z37" s="11">
        <f t="shared" si="19"/>
        <v>0</v>
      </c>
      <c r="AA37" s="11">
        <f t="shared" si="20"/>
        <v>0</v>
      </c>
      <c r="AB37" s="241"/>
      <c r="AC37" s="22">
        <v>0.75</v>
      </c>
      <c r="AD37" s="30">
        <v>68</v>
      </c>
      <c r="AE37" s="22">
        <v>0.0625</v>
      </c>
      <c r="AF37" s="178"/>
    </row>
    <row r="38" spans="1:32" s="9" customFormat="1" ht="24.75" customHeight="1">
      <c r="A38" s="259">
        <f>A36+1</f>
        <v>41048</v>
      </c>
      <c r="B38" s="3"/>
      <c r="C38" s="3"/>
      <c r="D38" s="42"/>
      <c r="E38" s="3">
        <f t="shared" si="12"/>
        <v>24</v>
      </c>
      <c r="F38" s="3">
        <v>0</v>
      </c>
      <c r="G38" s="4"/>
      <c r="H38" s="10">
        <f t="shared" si="1"/>
      </c>
      <c r="I38" s="10">
        <f t="shared" si="2"/>
      </c>
      <c r="J38" s="38"/>
      <c r="K38" s="38"/>
      <c r="L38" s="10">
        <f t="shared" si="13"/>
      </c>
      <c r="M38" s="10">
        <f t="shared" si="14"/>
      </c>
      <c r="N38" s="105" t="e">
        <f>IF(#REF!="DOSSEVILLE",#REF!,"")</f>
        <v>#REF!</v>
      </c>
      <c r="O38" s="10"/>
      <c r="P38" s="10">
        <f t="shared" si="15"/>
      </c>
      <c r="Q38" s="51">
        <f t="shared" si="21"/>
      </c>
      <c r="R38" s="105" t="e">
        <f>IF(#REF!="GOUEDARD",#REF!,"")</f>
        <v>#REF!</v>
      </c>
      <c r="S38" s="72"/>
      <c r="T38" s="75">
        <f t="shared" si="16"/>
      </c>
      <c r="U38" s="75">
        <f t="shared" si="17"/>
      </c>
      <c r="V38" s="79"/>
      <c r="W38" s="17"/>
      <c r="X38" s="11">
        <f t="shared" si="18"/>
        <v>0</v>
      </c>
      <c r="Z38" s="11">
        <f t="shared" si="19"/>
        <v>0</v>
      </c>
      <c r="AA38" s="11">
        <f t="shared" si="20"/>
        <v>0</v>
      </c>
      <c r="AB38" s="235">
        <f>A38</f>
        <v>41048</v>
      </c>
      <c r="AC38" s="21">
        <v>0.2708333333333333</v>
      </c>
      <c r="AD38" s="29">
        <v>70</v>
      </c>
      <c r="AE38" s="21">
        <v>0.5625</v>
      </c>
      <c r="AF38" s="180" t="s">
        <v>24</v>
      </c>
    </row>
    <row r="39" spans="1:32" s="9" customFormat="1" ht="24.75" customHeight="1">
      <c r="A39" s="260"/>
      <c r="B39" s="5"/>
      <c r="C39" s="5"/>
      <c r="D39" s="41"/>
      <c r="E39" s="5">
        <f t="shared" si="12"/>
        <v>24</v>
      </c>
      <c r="F39" s="5">
        <v>0.2916666666666667</v>
      </c>
      <c r="G39" s="6"/>
      <c r="H39" s="13">
        <f t="shared" si="1"/>
      </c>
      <c r="I39" s="13">
        <f t="shared" si="2"/>
      </c>
      <c r="J39" s="14"/>
      <c r="K39" s="14"/>
      <c r="L39" s="13">
        <f t="shared" si="13"/>
      </c>
      <c r="M39" s="13">
        <f t="shared" si="14"/>
      </c>
      <c r="N39" s="104" t="e">
        <f>IF(#REF!="DOSSEVILLE",#REF!,"")</f>
        <v>#REF!</v>
      </c>
      <c r="O39" s="13"/>
      <c r="P39" s="13">
        <f t="shared" si="15"/>
      </c>
      <c r="Q39" s="52">
        <f t="shared" si="21"/>
      </c>
      <c r="R39" s="104" t="e">
        <f>IF(#REF!="GOUEDARD",#REF!,"")</f>
        <v>#REF!</v>
      </c>
      <c r="S39" s="73"/>
      <c r="T39" s="76">
        <f t="shared" si="16"/>
      </c>
      <c r="U39" s="76">
        <f t="shared" si="17"/>
      </c>
      <c r="V39" s="81"/>
      <c r="W39" s="20"/>
      <c r="X39" s="11">
        <f t="shared" si="18"/>
        <v>0</v>
      </c>
      <c r="Z39" s="11">
        <f t="shared" si="19"/>
        <v>0</v>
      </c>
      <c r="AA39" s="11">
        <f t="shared" si="20"/>
        <v>0</v>
      </c>
      <c r="AB39" s="236"/>
      <c r="AC39" s="22">
        <v>0.7708333333333334</v>
      </c>
      <c r="AD39" s="30">
        <v>72</v>
      </c>
      <c r="AE39" s="22">
        <v>0.08333333333333333</v>
      </c>
      <c r="AF39" s="174" t="s">
        <v>25</v>
      </c>
    </row>
    <row r="40" spans="1:32" s="9" customFormat="1" ht="24.75" customHeight="1">
      <c r="A40" s="259">
        <f>A38+1</f>
        <v>41049</v>
      </c>
      <c r="B40" s="3"/>
      <c r="C40" s="3"/>
      <c r="D40" s="42"/>
      <c r="E40" s="3">
        <f t="shared" si="12"/>
        <v>24</v>
      </c>
      <c r="F40" s="3">
        <v>0</v>
      </c>
      <c r="G40" s="4"/>
      <c r="H40" s="10">
        <f t="shared" si="1"/>
      </c>
      <c r="I40" s="10">
        <f t="shared" si="2"/>
      </c>
      <c r="J40" s="38"/>
      <c r="K40" s="38"/>
      <c r="L40" s="10">
        <f t="shared" si="13"/>
      </c>
      <c r="M40" s="10">
        <f t="shared" si="14"/>
      </c>
      <c r="N40" s="105" t="e">
        <f>IF(#REF!="DOSSEVILLE",#REF!,"")</f>
        <v>#REF!</v>
      </c>
      <c r="O40" s="10"/>
      <c r="P40" s="10">
        <f t="shared" si="15"/>
      </c>
      <c r="Q40" s="51">
        <f t="shared" si="21"/>
      </c>
      <c r="R40" s="105" t="e">
        <f>IF(#REF!="GOUEDARD",#REF!,"")</f>
        <v>#REF!</v>
      </c>
      <c r="S40" s="72"/>
      <c r="T40" s="75">
        <f t="shared" si="16"/>
      </c>
      <c r="U40" s="75">
        <f t="shared" si="17"/>
      </c>
      <c r="V40" s="79"/>
      <c r="W40" s="17"/>
      <c r="X40" s="11">
        <f t="shared" si="18"/>
        <v>0</v>
      </c>
      <c r="Z40" s="11">
        <f t="shared" si="19"/>
        <v>0</v>
      </c>
      <c r="AA40" s="11">
        <f t="shared" si="20"/>
        <v>0</v>
      </c>
      <c r="AB40" s="266">
        <f>A40</f>
        <v>41049</v>
      </c>
      <c r="AC40" s="21">
        <v>0.2916666666666667</v>
      </c>
      <c r="AD40" s="29">
        <v>74</v>
      </c>
      <c r="AE40" s="21">
        <v>0.6041666666666666</v>
      </c>
      <c r="AF40" s="175" t="s">
        <v>26</v>
      </c>
    </row>
    <row r="41" spans="1:32" s="9" customFormat="1" ht="24.75" customHeight="1">
      <c r="A41" s="260"/>
      <c r="B41" s="5"/>
      <c r="C41" s="5"/>
      <c r="D41" s="41"/>
      <c r="E41" s="5">
        <f t="shared" si="12"/>
        <v>24</v>
      </c>
      <c r="F41" s="5">
        <v>0.2916666666666667</v>
      </c>
      <c r="G41" s="6"/>
      <c r="H41" s="13">
        <f t="shared" si="1"/>
      </c>
      <c r="I41" s="13">
        <f t="shared" si="2"/>
      </c>
      <c r="J41" s="14"/>
      <c r="K41" s="14"/>
      <c r="L41" s="13">
        <f t="shared" si="13"/>
      </c>
      <c r="M41" s="13">
        <f t="shared" si="14"/>
      </c>
      <c r="N41" s="104" t="e">
        <f>IF(#REF!="DOSSEVILLE",#REF!,"")</f>
        <v>#REF!</v>
      </c>
      <c r="O41" s="13"/>
      <c r="P41" s="13">
        <f t="shared" si="15"/>
      </c>
      <c r="Q41" s="52">
        <f t="shared" si="21"/>
      </c>
      <c r="R41" s="104" t="e">
        <f>IF(#REF!="GOUEDARD",#REF!,"")</f>
        <v>#REF!</v>
      </c>
      <c r="S41" s="73"/>
      <c r="T41" s="76">
        <f t="shared" si="16"/>
      </c>
      <c r="U41" s="76">
        <f t="shared" si="17"/>
      </c>
      <c r="V41" s="81"/>
      <c r="W41" s="20"/>
      <c r="X41" s="11">
        <f t="shared" si="18"/>
        <v>0</v>
      </c>
      <c r="Z41" s="11">
        <f t="shared" si="19"/>
        <v>0</v>
      </c>
      <c r="AA41" s="11">
        <f t="shared" si="20"/>
        <v>0</v>
      </c>
      <c r="AB41" s="279"/>
      <c r="AC41" s="22">
        <v>0.7916666666666666</v>
      </c>
      <c r="AD41" s="30">
        <v>76</v>
      </c>
      <c r="AE41" s="22">
        <v>0.125</v>
      </c>
      <c r="AF41" s="174" t="s">
        <v>27</v>
      </c>
    </row>
    <row r="42" spans="1:32" s="9" customFormat="1" ht="24.75" customHeight="1">
      <c r="A42" s="259">
        <f>A40+1</f>
        <v>41050</v>
      </c>
      <c r="B42" s="3"/>
      <c r="C42" s="3"/>
      <c r="D42" s="42"/>
      <c r="E42" s="3">
        <f t="shared" si="12"/>
        <v>24</v>
      </c>
      <c r="F42" s="3">
        <v>0</v>
      </c>
      <c r="G42" s="28"/>
      <c r="H42" s="10">
        <f t="shared" si="1"/>
      </c>
      <c r="I42" s="10">
        <f t="shared" si="2"/>
      </c>
      <c r="J42" s="38"/>
      <c r="K42" s="38"/>
      <c r="L42" s="10">
        <f t="shared" si="13"/>
      </c>
      <c r="M42" s="10">
        <f t="shared" si="14"/>
      </c>
      <c r="N42" s="105" t="e">
        <f>IF(#REF!="DOSSEVILLE",#REF!,"")</f>
        <v>#REF!</v>
      </c>
      <c r="O42" s="10"/>
      <c r="P42" s="10">
        <f t="shared" si="15"/>
      </c>
      <c r="Q42" s="51">
        <f t="shared" si="21"/>
      </c>
      <c r="R42" s="105" t="e">
        <f>IF(#REF!="GOUEDARD",#REF!,"")</f>
        <v>#REF!</v>
      </c>
      <c r="S42" s="72"/>
      <c r="T42" s="75">
        <f t="shared" si="16"/>
      </c>
      <c r="U42" s="75">
        <f t="shared" si="17"/>
      </c>
      <c r="V42" s="79"/>
      <c r="W42" s="17"/>
      <c r="X42" s="11">
        <f t="shared" si="18"/>
        <v>0</v>
      </c>
      <c r="Z42" s="11">
        <f t="shared" si="19"/>
        <v>0</v>
      </c>
      <c r="AA42" s="11">
        <f t="shared" si="20"/>
        <v>0</v>
      </c>
      <c r="AB42" s="235">
        <f>A42</f>
        <v>41050</v>
      </c>
      <c r="AC42" s="21">
        <v>0.3125</v>
      </c>
      <c r="AD42" s="29">
        <v>77</v>
      </c>
      <c r="AE42" s="21">
        <v>0.6041666666666666</v>
      </c>
      <c r="AF42" s="176" t="s">
        <v>28</v>
      </c>
    </row>
    <row r="43" spans="1:32" s="9" customFormat="1" ht="24.75" customHeight="1">
      <c r="A43" s="260"/>
      <c r="B43" s="5"/>
      <c r="C43" s="5"/>
      <c r="D43" s="41"/>
      <c r="E43" s="5">
        <f t="shared" si="12"/>
        <v>24</v>
      </c>
      <c r="F43" s="5">
        <v>0.2916666666666667</v>
      </c>
      <c r="G43" s="36"/>
      <c r="H43" s="13">
        <f t="shared" si="1"/>
      </c>
      <c r="I43" s="13">
        <f t="shared" si="2"/>
      </c>
      <c r="J43" s="14"/>
      <c r="K43" s="14"/>
      <c r="L43" s="13">
        <f t="shared" si="13"/>
      </c>
      <c r="M43" s="13">
        <f t="shared" si="14"/>
      </c>
      <c r="N43" s="104" t="e">
        <f>IF(#REF!="DOSSEVILLE",#REF!,"")</f>
        <v>#REF!</v>
      </c>
      <c r="O43" s="13"/>
      <c r="P43" s="13">
        <f t="shared" si="15"/>
      </c>
      <c r="Q43" s="52">
        <f t="shared" si="21"/>
      </c>
      <c r="R43" s="104" t="e">
        <f>IF(#REF!="GOUEDARD",#REF!,"")</f>
        <v>#REF!</v>
      </c>
      <c r="S43" s="73"/>
      <c r="T43" s="76">
        <f t="shared" si="16"/>
      </c>
      <c r="U43" s="76">
        <f t="shared" si="17"/>
      </c>
      <c r="V43" s="81"/>
      <c r="W43" s="20"/>
      <c r="X43" s="11">
        <f t="shared" si="18"/>
        <v>0</v>
      </c>
      <c r="Z43" s="11">
        <f t="shared" si="19"/>
        <v>0</v>
      </c>
      <c r="AA43" s="11">
        <f t="shared" si="20"/>
        <v>0</v>
      </c>
      <c r="AB43" s="236"/>
      <c r="AC43" s="22">
        <v>0.8333333333333334</v>
      </c>
      <c r="AD43" s="30">
        <v>77</v>
      </c>
      <c r="AE43" s="22">
        <v>0.14583333333333334</v>
      </c>
      <c r="AF43" s="60"/>
    </row>
    <row r="44" spans="1:32" s="9" customFormat="1" ht="24.75" customHeight="1">
      <c r="A44" s="261">
        <f>A42+1</f>
        <v>41051</v>
      </c>
      <c r="B44" s="3"/>
      <c r="C44" s="3"/>
      <c r="D44" s="42"/>
      <c r="E44" s="3">
        <f t="shared" si="12"/>
        <v>24</v>
      </c>
      <c r="F44" s="3">
        <v>0</v>
      </c>
      <c r="G44" s="28"/>
      <c r="H44" s="10">
        <f t="shared" si="1"/>
      </c>
      <c r="I44" s="10">
        <f t="shared" si="2"/>
      </c>
      <c r="J44" s="38"/>
      <c r="K44" s="38"/>
      <c r="L44" s="10">
        <f t="shared" si="13"/>
      </c>
      <c r="M44" s="10">
        <f t="shared" si="14"/>
      </c>
      <c r="N44" s="105" t="e">
        <f>IF(#REF!="DOSSEVILLE",#REF!,"")</f>
        <v>#REF!</v>
      </c>
      <c r="O44" s="10"/>
      <c r="P44" s="10">
        <f t="shared" si="15"/>
      </c>
      <c r="Q44" s="51">
        <f t="shared" si="21"/>
      </c>
      <c r="R44" s="105" t="e">
        <f>IF(#REF!="GOUEDARD",#REF!,"")</f>
        <v>#REF!</v>
      </c>
      <c r="S44" s="72"/>
      <c r="T44" s="75">
        <f t="shared" si="16"/>
      </c>
      <c r="U44" s="75">
        <f t="shared" si="17"/>
      </c>
      <c r="V44" s="79"/>
      <c r="W44" s="17"/>
      <c r="X44" s="11">
        <f t="shared" si="18"/>
        <v>0</v>
      </c>
      <c r="Z44" s="11">
        <f t="shared" si="19"/>
        <v>0</v>
      </c>
      <c r="AA44" s="11">
        <f t="shared" si="20"/>
        <v>0</v>
      </c>
      <c r="AB44" s="233">
        <f>A44</f>
        <v>41051</v>
      </c>
      <c r="AC44" s="21">
        <v>0.3333333333333333</v>
      </c>
      <c r="AD44" s="29">
        <v>77</v>
      </c>
      <c r="AE44" s="21">
        <v>0.6458333333333334</v>
      </c>
      <c r="AF44" s="229" t="s">
        <v>29</v>
      </c>
    </row>
    <row r="45" spans="1:32" s="9" customFormat="1" ht="24.75" customHeight="1">
      <c r="A45" s="262"/>
      <c r="B45" s="5"/>
      <c r="C45" s="5"/>
      <c r="D45" s="41"/>
      <c r="E45" s="5">
        <f t="shared" si="12"/>
        <v>24</v>
      </c>
      <c r="F45" s="5"/>
      <c r="G45" s="36"/>
      <c r="H45" s="13">
        <f t="shared" si="1"/>
      </c>
      <c r="I45" s="13">
        <f t="shared" si="2"/>
      </c>
      <c r="J45" s="14"/>
      <c r="K45" s="14"/>
      <c r="L45" s="13">
        <f t="shared" si="13"/>
      </c>
      <c r="M45" s="13">
        <f t="shared" si="14"/>
      </c>
      <c r="N45" s="104" t="e">
        <f>IF(#REF!="DOSSEVILLE",#REF!,"")</f>
        <v>#REF!</v>
      </c>
      <c r="O45" s="13"/>
      <c r="P45" s="13">
        <f t="shared" si="15"/>
      </c>
      <c r="Q45" s="52">
        <f t="shared" si="21"/>
      </c>
      <c r="R45" s="104" t="e">
        <f>IF(#REF!="GOUEDARD",#REF!,"")</f>
        <v>#REF!</v>
      </c>
      <c r="S45" s="73"/>
      <c r="T45" s="76">
        <f t="shared" si="16"/>
      </c>
      <c r="U45" s="76">
        <f t="shared" si="17"/>
      </c>
      <c r="V45" s="81"/>
      <c r="W45" s="20"/>
      <c r="X45" s="11">
        <f t="shared" si="18"/>
        <v>0</v>
      </c>
      <c r="Z45" s="11">
        <f t="shared" si="19"/>
        <v>0</v>
      </c>
      <c r="AA45" s="11">
        <f t="shared" si="20"/>
        <v>0</v>
      </c>
      <c r="AB45" s="234"/>
      <c r="AC45" s="22">
        <v>0.8333333333333334</v>
      </c>
      <c r="AD45" s="30">
        <v>77</v>
      </c>
      <c r="AE45" s="22">
        <v>0.16666666666666666</v>
      </c>
      <c r="AF45" s="230"/>
    </row>
    <row r="46" spans="1:32" s="9" customFormat="1" ht="24.75" customHeight="1">
      <c r="A46" s="258">
        <f>A44+1</f>
        <v>41052</v>
      </c>
      <c r="B46" s="3"/>
      <c r="C46" s="3"/>
      <c r="D46" s="42"/>
      <c r="E46" s="3">
        <f t="shared" si="12"/>
        <v>24</v>
      </c>
      <c r="F46" s="3">
        <v>0.25</v>
      </c>
      <c r="G46" s="4"/>
      <c r="H46" s="10">
        <f t="shared" si="1"/>
      </c>
      <c r="I46" s="10">
        <f t="shared" si="2"/>
      </c>
      <c r="J46" s="38"/>
      <c r="K46" s="38"/>
      <c r="L46" s="10">
        <f t="shared" si="13"/>
      </c>
      <c r="M46" s="10">
        <f t="shared" si="14"/>
      </c>
      <c r="N46" s="105" t="e">
        <f>IF(#REF!="DOSSEVILLE",#REF!,"")</f>
        <v>#REF!</v>
      </c>
      <c r="O46" s="10"/>
      <c r="P46" s="10">
        <f t="shared" si="15"/>
      </c>
      <c r="Q46" s="51">
        <f t="shared" si="21"/>
      </c>
      <c r="R46" s="105" t="e">
        <f>IF(#REF!="GOUEDARD",#REF!,"")</f>
        <v>#REF!</v>
      </c>
      <c r="S46" s="72"/>
      <c r="T46" s="75">
        <f t="shared" si="16"/>
      </c>
      <c r="U46" s="75">
        <f t="shared" si="17"/>
      </c>
      <c r="V46" s="79"/>
      <c r="W46" s="17"/>
      <c r="X46" s="11">
        <f t="shared" si="18"/>
        <v>0</v>
      </c>
      <c r="Z46" s="11">
        <f t="shared" si="19"/>
        <v>0</v>
      </c>
      <c r="AA46" s="11">
        <f t="shared" si="20"/>
        <v>0</v>
      </c>
      <c r="AB46" s="233">
        <f>A46</f>
        <v>41052</v>
      </c>
      <c r="AC46" s="21">
        <v>0.3541666666666667</v>
      </c>
      <c r="AD46" s="29">
        <v>77</v>
      </c>
      <c r="AE46" s="21">
        <v>0.6666666666666666</v>
      </c>
      <c r="AF46" s="63"/>
    </row>
    <row r="47" spans="1:32" s="9" customFormat="1" ht="24.75" customHeight="1">
      <c r="A47" s="257"/>
      <c r="B47" s="5"/>
      <c r="C47" s="5"/>
      <c r="D47" s="41"/>
      <c r="E47" s="5">
        <f t="shared" si="12"/>
        <v>24</v>
      </c>
      <c r="F47" s="5">
        <v>0</v>
      </c>
      <c r="G47" s="6"/>
      <c r="H47" s="13">
        <f t="shared" si="1"/>
      </c>
      <c r="I47" s="13">
        <f t="shared" si="2"/>
      </c>
      <c r="J47" s="14"/>
      <c r="K47" s="14"/>
      <c r="L47" s="13">
        <f t="shared" si="13"/>
      </c>
      <c r="M47" s="13">
        <f t="shared" si="14"/>
      </c>
      <c r="N47" s="104" t="e">
        <f>IF(#REF!="DOSSEVILLE",#REF!,"")</f>
        <v>#REF!</v>
      </c>
      <c r="O47" s="13"/>
      <c r="P47" s="13">
        <f t="shared" si="15"/>
      </c>
      <c r="Q47" s="52">
        <f t="shared" si="21"/>
      </c>
      <c r="R47" s="104" t="e">
        <f>IF(#REF!="GOUEDARD",#REF!,"")</f>
        <v>#REF!</v>
      </c>
      <c r="S47" s="73"/>
      <c r="T47" s="76">
        <f t="shared" si="16"/>
      </c>
      <c r="U47" s="76">
        <f t="shared" si="17"/>
      </c>
      <c r="V47" s="81"/>
      <c r="W47" s="20"/>
      <c r="X47" s="11">
        <f t="shared" si="18"/>
        <v>0</v>
      </c>
      <c r="Z47" s="11">
        <f t="shared" si="19"/>
        <v>0</v>
      </c>
      <c r="AA47" s="11">
        <f t="shared" si="20"/>
        <v>0</v>
      </c>
      <c r="AB47" s="234"/>
      <c r="AC47" s="22">
        <v>0.875</v>
      </c>
      <c r="AD47" s="30">
        <v>76</v>
      </c>
      <c r="AE47" s="22">
        <v>0.16666666666666666</v>
      </c>
      <c r="AF47" s="62"/>
    </row>
    <row r="48" spans="1:32" s="9" customFormat="1" ht="24.75" customHeight="1">
      <c r="A48" s="258">
        <f>A46+1</f>
        <v>41053</v>
      </c>
      <c r="B48" s="3"/>
      <c r="C48" s="3"/>
      <c r="D48" s="42"/>
      <c r="E48" s="3">
        <f t="shared" si="12"/>
        <v>24</v>
      </c>
      <c r="F48" s="3">
        <v>0.20833333333333334</v>
      </c>
      <c r="G48" s="4"/>
      <c r="H48" s="10">
        <f t="shared" si="1"/>
      </c>
      <c r="I48" s="10">
        <f t="shared" si="2"/>
      </c>
      <c r="J48" s="38"/>
      <c r="K48" s="38"/>
      <c r="L48" s="10">
        <f t="shared" si="13"/>
      </c>
      <c r="M48" s="10">
        <f t="shared" si="14"/>
      </c>
      <c r="N48" s="105" t="e">
        <f>IF(#REF!="DOSSEVILLE",#REF!,"")</f>
        <v>#REF!</v>
      </c>
      <c r="O48" s="10"/>
      <c r="P48" s="10">
        <f t="shared" si="15"/>
      </c>
      <c r="Q48" s="51">
        <f t="shared" si="21"/>
      </c>
      <c r="R48" s="105" t="e">
        <f>IF(#REF!="GOUEDARD",#REF!,"")</f>
        <v>#REF!</v>
      </c>
      <c r="S48" s="72"/>
      <c r="T48" s="75">
        <f t="shared" si="16"/>
      </c>
      <c r="U48" s="75">
        <f t="shared" si="17"/>
      </c>
      <c r="V48" s="79"/>
      <c r="W48" s="17"/>
      <c r="X48" s="48">
        <f t="shared" si="18"/>
        <v>0</v>
      </c>
      <c r="Y48" s="19"/>
      <c r="Z48" s="48">
        <f t="shared" si="19"/>
        <v>0</v>
      </c>
      <c r="AA48" s="48">
        <f t="shared" si="20"/>
        <v>0</v>
      </c>
      <c r="AB48" s="233">
        <f>A48</f>
        <v>41053</v>
      </c>
      <c r="AC48" s="21">
        <v>0.3958333333333333</v>
      </c>
      <c r="AD48" s="29">
        <v>75</v>
      </c>
      <c r="AE48" s="21">
        <v>0.7083333333333334</v>
      </c>
      <c r="AF48" s="64"/>
    </row>
    <row r="49" spans="1:32" s="9" customFormat="1" ht="24.75" customHeight="1">
      <c r="A49" s="257"/>
      <c r="B49" s="5"/>
      <c r="C49" s="5"/>
      <c r="D49" s="41"/>
      <c r="E49" s="5">
        <f t="shared" si="12"/>
        <v>24</v>
      </c>
      <c r="F49" s="5">
        <v>0</v>
      </c>
      <c r="G49" s="6"/>
      <c r="H49" s="13">
        <f t="shared" si="1"/>
      </c>
      <c r="I49" s="13">
        <f t="shared" si="2"/>
      </c>
      <c r="J49" s="14"/>
      <c r="K49" s="14"/>
      <c r="L49" s="13">
        <f t="shared" si="13"/>
      </c>
      <c r="M49" s="13">
        <f t="shared" si="14"/>
      </c>
      <c r="N49" s="104" t="e">
        <f>IF(#REF!="DOSSEVILLE",#REF!,"")</f>
        <v>#REF!</v>
      </c>
      <c r="O49" s="13"/>
      <c r="P49" s="13">
        <f t="shared" si="15"/>
      </c>
      <c r="Q49" s="52">
        <f t="shared" si="21"/>
      </c>
      <c r="R49" s="104" t="e">
        <f>IF(#REF!="GOUEDARD",#REF!,"")</f>
        <v>#REF!</v>
      </c>
      <c r="S49" s="73"/>
      <c r="T49" s="76">
        <f t="shared" si="16"/>
      </c>
      <c r="U49" s="76">
        <f t="shared" si="17"/>
      </c>
      <c r="V49" s="81"/>
      <c r="W49" s="20"/>
      <c r="X49" s="92">
        <f t="shared" si="18"/>
        <v>0</v>
      </c>
      <c r="Y49" s="91"/>
      <c r="Z49" s="92">
        <f t="shared" si="19"/>
        <v>0</v>
      </c>
      <c r="AA49" s="92">
        <f t="shared" si="20"/>
        <v>0</v>
      </c>
      <c r="AB49" s="234"/>
      <c r="AC49" s="22">
        <v>0.8958333333333334</v>
      </c>
      <c r="AD49" s="30">
        <v>74</v>
      </c>
      <c r="AE49" s="22">
        <v>0.1875</v>
      </c>
      <c r="AF49" s="68"/>
    </row>
    <row r="50" spans="1:32" s="9" customFormat="1" ht="24.75" customHeight="1">
      <c r="A50" s="256">
        <f>A48+1</f>
        <v>41054</v>
      </c>
      <c r="B50" s="44"/>
      <c r="C50" s="44"/>
      <c r="D50" s="42"/>
      <c r="E50" s="44">
        <f t="shared" si="12"/>
        <v>24</v>
      </c>
      <c r="F50" s="44">
        <v>0.16666666666666666</v>
      </c>
      <c r="G50" s="45"/>
      <c r="H50" s="46">
        <f t="shared" si="1"/>
      </c>
      <c r="I50" s="46">
        <f t="shared" si="2"/>
      </c>
      <c r="J50" s="47"/>
      <c r="K50" s="47"/>
      <c r="L50" s="46">
        <f t="shared" si="13"/>
      </c>
      <c r="M50" s="46">
        <f t="shared" si="14"/>
      </c>
      <c r="N50" s="105" t="e">
        <f>IF(#REF!="DOSSEVILLE",#REF!,"")</f>
        <v>#REF!</v>
      </c>
      <c r="O50" s="46"/>
      <c r="P50" s="46">
        <f t="shared" si="15"/>
      </c>
      <c r="Q50" s="53">
        <f t="shared" si="21"/>
      </c>
      <c r="R50" s="105" t="e">
        <f>IF(#REF!="GOUEDARD",#REF!,"")</f>
        <v>#REF!</v>
      </c>
      <c r="S50" s="74"/>
      <c r="T50" s="94">
        <f t="shared" si="16"/>
      </c>
      <c r="U50" s="94">
        <f t="shared" si="17"/>
      </c>
      <c r="V50" s="95"/>
      <c r="W50" s="96"/>
      <c r="X50" s="11">
        <f t="shared" si="18"/>
        <v>0</v>
      </c>
      <c r="Z50" s="11">
        <f t="shared" si="19"/>
        <v>0</v>
      </c>
      <c r="AA50" s="11">
        <f t="shared" si="20"/>
        <v>0</v>
      </c>
      <c r="AB50" s="246">
        <f>A50</f>
        <v>41054</v>
      </c>
      <c r="AC50" s="18">
        <v>0.4166666666666667</v>
      </c>
      <c r="AD50" s="31">
        <v>72</v>
      </c>
      <c r="AE50" s="18">
        <v>0.7291666666666666</v>
      </c>
      <c r="AF50" s="64"/>
    </row>
    <row r="51" spans="1:32" s="9" customFormat="1" ht="24.75" customHeight="1">
      <c r="A51" s="257"/>
      <c r="B51" s="5"/>
      <c r="C51" s="5"/>
      <c r="D51" s="41"/>
      <c r="E51" s="5">
        <f t="shared" si="12"/>
        <v>24</v>
      </c>
      <c r="F51" s="5">
        <v>0.020833333333333332</v>
      </c>
      <c r="G51" s="6"/>
      <c r="H51" s="13">
        <f t="shared" si="1"/>
      </c>
      <c r="I51" s="13">
        <f t="shared" si="2"/>
      </c>
      <c r="J51" s="14"/>
      <c r="K51" s="14"/>
      <c r="L51" s="13">
        <f t="shared" si="13"/>
      </c>
      <c r="M51" s="13">
        <f t="shared" si="14"/>
      </c>
      <c r="N51" s="104" t="e">
        <f>IF(#REF!="DOSSEVILLE",#REF!,"")</f>
        <v>#REF!</v>
      </c>
      <c r="O51" s="13"/>
      <c r="P51" s="13">
        <f t="shared" si="15"/>
      </c>
      <c r="Q51" s="52">
        <f t="shared" si="21"/>
      </c>
      <c r="R51" s="104" t="e">
        <f>IF(#REF!="GOUEDARD",#REF!,"")</f>
        <v>#REF!</v>
      </c>
      <c r="S51" s="73"/>
      <c r="T51" s="76">
        <f t="shared" si="16"/>
      </c>
      <c r="U51" s="76">
        <f t="shared" si="17"/>
      </c>
      <c r="V51" s="81"/>
      <c r="W51" s="20"/>
      <c r="X51" s="11">
        <f t="shared" si="18"/>
        <v>0</v>
      </c>
      <c r="Z51" s="11">
        <f t="shared" si="19"/>
        <v>0</v>
      </c>
      <c r="AA51" s="11">
        <f t="shared" si="20"/>
        <v>0</v>
      </c>
      <c r="AB51" s="247"/>
      <c r="AC51" s="23">
        <v>0.9166666666666666</v>
      </c>
      <c r="AD51" s="33">
        <v>69</v>
      </c>
      <c r="AE51" s="23">
        <v>0.20833333333333334</v>
      </c>
      <c r="AF51" s="68"/>
    </row>
    <row r="52" spans="1:32" s="9" customFormat="1" ht="24.75" customHeight="1">
      <c r="A52" s="259">
        <f>A50+1</f>
        <v>41055</v>
      </c>
      <c r="B52" s="3"/>
      <c r="C52" s="3"/>
      <c r="D52" s="40"/>
      <c r="E52" s="3">
        <f t="shared" si="12"/>
        <v>24</v>
      </c>
      <c r="F52" s="3">
        <v>0.125</v>
      </c>
      <c r="G52" s="4"/>
      <c r="H52" s="10">
        <f t="shared" si="1"/>
      </c>
      <c r="I52" s="10">
        <f t="shared" si="2"/>
      </c>
      <c r="J52" s="38"/>
      <c r="K52" s="38"/>
      <c r="L52" s="10">
        <f t="shared" si="13"/>
      </c>
      <c r="M52" s="10">
        <f t="shared" si="14"/>
      </c>
      <c r="N52" s="105" t="e">
        <f>IF(#REF!="DOSSEVILLE",#REF!,"")</f>
        <v>#REF!</v>
      </c>
      <c r="O52" s="10"/>
      <c r="P52" s="10">
        <f t="shared" si="15"/>
      </c>
      <c r="Q52" s="51">
        <f t="shared" si="21"/>
      </c>
      <c r="R52" s="105" t="e">
        <f>IF(#REF!="GOUEDARD",#REF!,"")</f>
        <v>#REF!</v>
      </c>
      <c r="S52" s="72"/>
      <c r="T52" s="75">
        <f t="shared" si="16"/>
      </c>
      <c r="U52" s="75">
        <f t="shared" si="17"/>
      </c>
      <c r="V52" s="79"/>
      <c r="W52" s="17"/>
      <c r="X52" s="11">
        <f t="shared" si="18"/>
        <v>0</v>
      </c>
      <c r="Z52" s="11">
        <f t="shared" si="19"/>
        <v>0</v>
      </c>
      <c r="AA52" s="11">
        <f t="shared" si="20"/>
        <v>0</v>
      </c>
      <c r="AB52" s="235">
        <f>A52</f>
        <v>41055</v>
      </c>
      <c r="AC52" s="39">
        <v>0.4375</v>
      </c>
      <c r="AD52" s="34">
        <v>67</v>
      </c>
      <c r="AE52" s="39">
        <v>0.7708333333333334</v>
      </c>
      <c r="AF52" s="64"/>
    </row>
    <row r="53" spans="1:32" s="9" customFormat="1" ht="24.75" customHeight="1">
      <c r="A53" s="260"/>
      <c r="B53" s="5"/>
      <c r="C53" s="5"/>
      <c r="D53" s="41"/>
      <c r="E53" s="5">
        <f t="shared" si="12"/>
        <v>24</v>
      </c>
      <c r="F53" s="5">
        <v>0.0625</v>
      </c>
      <c r="G53" s="140"/>
      <c r="H53" s="13">
        <f t="shared" si="1"/>
      </c>
      <c r="I53" s="13">
        <f t="shared" si="2"/>
      </c>
      <c r="J53" s="14"/>
      <c r="K53" s="14"/>
      <c r="L53" s="13">
        <f t="shared" si="13"/>
      </c>
      <c r="M53" s="13">
        <f t="shared" si="14"/>
      </c>
      <c r="N53" s="104" t="e">
        <f>IF(#REF!="DOSSEVILLE",#REF!,"")</f>
        <v>#REF!</v>
      </c>
      <c r="O53" s="13"/>
      <c r="P53" s="13">
        <f t="shared" si="15"/>
      </c>
      <c r="Q53" s="52">
        <f t="shared" si="21"/>
      </c>
      <c r="R53" s="103" t="e">
        <f>IF(#REF!="GOUEDARD",#REF!,"")</f>
        <v>#REF!</v>
      </c>
      <c r="S53" s="73"/>
      <c r="T53" s="76">
        <f t="shared" si="16"/>
      </c>
      <c r="U53" s="76">
        <f t="shared" si="17"/>
      </c>
      <c r="V53" s="81"/>
      <c r="W53" s="20"/>
      <c r="X53" s="11">
        <f t="shared" si="18"/>
        <v>0</v>
      </c>
      <c r="Z53" s="11">
        <f t="shared" si="19"/>
        <v>0</v>
      </c>
      <c r="AA53" s="11">
        <f t="shared" si="20"/>
        <v>0</v>
      </c>
      <c r="AB53" s="236"/>
      <c r="AC53" s="22">
        <v>0.9583333333333334</v>
      </c>
      <c r="AD53" s="30">
        <v>64</v>
      </c>
      <c r="AE53" s="22">
        <v>0.25</v>
      </c>
      <c r="AF53" s="68"/>
    </row>
    <row r="54" spans="1:32" s="9" customFormat="1" ht="24.75" customHeight="1">
      <c r="A54" s="259">
        <f>A52+1</f>
        <v>41056</v>
      </c>
      <c r="B54" s="3"/>
      <c r="C54" s="3"/>
      <c r="D54" s="40"/>
      <c r="E54" s="3">
        <f t="shared" si="12"/>
        <v>24</v>
      </c>
      <c r="F54" s="3">
        <v>0.0625</v>
      </c>
      <c r="G54" s="45"/>
      <c r="H54" s="10">
        <f t="shared" si="1"/>
      </c>
      <c r="I54" s="10">
        <f t="shared" si="2"/>
      </c>
      <c r="J54" s="38"/>
      <c r="K54" s="38"/>
      <c r="L54" s="10">
        <f t="shared" si="13"/>
      </c>
      <c r="M54" s="10">
        <f t="shared" si="14"/>
      </c>
      <c r="N54" s="105" t="e">
        <f>IF(#REF!="DOSSEVILLE",#REF!,"")</f>
        <v>#REF!</v>
      </c>
      <c r="O54" s="10"/>
      <c r="P54" s="10">
        <f t="shared" si="15"/>
      </c>
      <c r="Q54" s="51">
        <f t="shared" si="21"/>
      </c>
      <c r="R54" s="103" t="e">
        <f>IF(#REF!="GOUEDARD",#REF!,"")</f>
        <v>#REF!</v>
      </c>
      <c r="S54" s="72"/>
      <c r="T54" s="75">
        <f t="shared" si="16"/>
      </c>
      <c r="U54" s="75">
        <f t="shared" si="17"/>
      </c>
      <c r="V54" s="79"/>
      <c r="W54" s="17"/>
      <c r="X54" s="11">
        <f t="shared" si="18"/>
        <v>0</v>
      </c>
      <c r="Z54" s="11">
        <f t="shared" si="19"/>
        <v>0</v>
      </c>
      <c r="AA54" s="11">
        <f t="shared" si="20"/>
        <v>0</v>
      </c>
      <c r="AB54" s="237">
        <f>A54</f>
        <v>41056</v>
      </c>
      <c r="AC54" s="39">
        <v>0.4583333333333333</v>
      </c>
      <c r="AD54" s="34">
        <v>61</v>
      </c>
      <c r="AE54" s="39">
        <v>0.7916666666666666</v>
      </c>
      <c r="AF54" s="64"/>
    </row>
    <row r="55" spans="1:32" s="9" customFormat="1" ht="24.75" customHeight="1">
      <c r="A55" s="260"/>
      <c r="B55" s="5"/>
      <c r="C55" s="5"/>
      <c r="D55" s="41"/>
      <c r="E55" s="5">
        <f t="shared" si="12"/>
        <v>24</v>
      </c>
      <c r="F55" s="5">
        <v>0.10416666666666667</v>
      </c>
      <c r="G55" s="6"/>
      <c r="H55" s="13">
        <f t="shared" si="1"/>
      </c>
      <c r="I55" s="13">
        <f t="shared" si="2"/>
      </c>
      <c r="J55" s="14"/>
      <c r="K55" s="14"/>
      <c r="L55" s="13">
        <f t="shared" si="13"/>
      </c>
      <c r="M55" s="13">
        <f t="shared" si="14"/>
      </c>
      <c r="N55" s="104" t="e">
        <f>IF(#REF!="DOSSEVILLE",#REF!,"")</f>
        <v>#REF!</v>
      </c>
      <c r="O55" s="13"/>
      <c r="P55" s="13">
        <f t="shared" si="15"/>
      </c>
      <c r="Q55" s="52">
        <f t="shared" si="21"/>
      </c>
      <c r="R55" s="104" t="e">
        <f>IF(#REF!="GOUEDARD",#REF!,"")</f>
        <v>#REF!</v>
      </c>
      <c r="S55" s="73"/>
      <c r="T55" s="76">
        <f t="shared" si="16"/>
      </c>
      <c r="U55" s="76">
        <f t="shared" si="17"/>
      </c>
      <c r="V55" s="81"/>
      <c r="W55" s="20"/>
      <c r="X55" s="11">
        <f t="shared" si="18"/>
        <v>0</v>
      </c>
      <c r="Z55" s="11">
        <f t="shared" si="19"/>
        <v>0</v>
      </c>
      <c r="AA55" s="11">
        <f t="shared" si="20"/>
        <v>0</v>
      </c>
      <c r="AB55" s="232"/>
      <c r="AC55" s="22">
        <v>0.9791666666666666</v>
      </c>
      <c r="AD55" s="30">
        <v>58</v>
      </c>
      <c r="AE55" s="22">
        <v>0.2916666666666667</v>
      </c>
      <c r="AF55" s="68"/>
    </row>
    <row r="56" spans="1:32" s="9" customFormat="1" ht="24.75" customHeight="1">
      <c r="A56" s="281">
        <f>A54+1</f>
        <v>41057</v>
      </c>
      <c r="B56" s="3"/>
      <c r="C56" s="3"/>
      <c r="D56" s="40"/>
      <c r="E56" s="3">
        <f t="shared" si="12"/>
        <v>24</v>
      </c>
      <c r="F56" s="3">
        <v>0.020833333333333332</v>
      </c>
      <c r="G56" s="4"/>
      <c r="H56" s="10">
        <f t="shared" si="1"/>
      </c>
      <c r="I56" s="10">
        <f t="shared" si="2"/>
      </c>
      <c r="J56" s="38"/>
      <c r="K56" s="38"/>
      <c r="L56" s="10">
        <f t="shared" si="13"/>
      </c>
      <c r="M56" s="10">
        <f t="shared" si="14"/>
      </c>
      <c r="N56" s="105" t="e">
        <f>IF(#REF!="DOSSEVILLE",#REF!,"")</f>
        <v>#REF!</v>
      </c>
      <c r="O56" s="10"/>
      <c r="P56" s="10">
        <f t="shared" si="15"/>
      </c>
      <c r="Q56" s="51">
        <f t="shared" si="21"/>
      </c>
      <c r="R56" s="105" t="e">
        <f>IF(#REF!="GOUEDARD",#REF!,"")</f>
        <v>#REF!</v>
      </c>
      <c r="S56" s="72"/>
      <c r="T56" s="75">
        <f t="shared" si="16"/>
      </c>
      <c r="U56" s="75">
        <f t="shared" si="17"/>
      </c>
      <c r="V56" s="79"/>
      <c r="W56" s="17"/>
      <c r="X56" s="11">
        <f t="shared" si="18"/>
        <v>0</v>
      </c>
      <c r="Z56" s="11">
        <f t="shared" si="19"/>
        <v>0</v>
      </c>
      <c r="AA56" s="11">
        <f t="shared" si="20"/>
        <v>0</v>
      </c>
      <c r="AB56" s="235">
        <f>A56</f>
        <v>41057</v>
      </c>
      <c r="AC56" s="39">
        <v>0.5</v>
      </c>
      <c r="AD56" s="34">
        <v>55</v>
      </c>
      <c r="AE56" s="39">
        <v>0.8125</v>
      </c>
      <c r="AF56" s="64"/>
    </row>
    <row r="57" spans="1:32" s="9" customFormat="1" ht="24.75" customHeight="1">
      <c r="A57" s="260"/>
      <c r="B57" s="5"/>
      <c r="C57" s="5"/>
      <c r="D57" s="41"/>
      <c r="E57" s="5">
        <f t="shared" si="12"/>
        <v>24</v>
      </c>
      <c r="F57" s="5">
        <v>0.14583333333333334</v>
      </c>
      <c r="G57" s="6"/>
      <c r="H57" s="13">
        <f t="shared" si="1"/>
      </c>
      <c r="I57" s="13">
        <f t="shared" si="2"/>
      </c>
      <c r="J57" s="14"/>
      <c r="K57" s="14"/>
      <c r="L57" s="13">
        <f t="shared" si="13"/>
      </c>
      <c r="M57" s="13">
        <f t="shared" si="14"/>
      </c>
      <c r="N57" s="104" t="e">
        <f>IF(#REF!="DOSSEVILLE",#REF!,"")</f>
        <v>#REF!</v>
      </c>
      <c r="O57" s="13"/>
      <c r="P57" s="13">
        <f t="shared" si="15"/>
      </c>
      <c r="Q57" s="52">
        <f t="shared" si="21"/>
      </c>
      <c r="R57" s="104" t="e">
        <f>IF(#REF!="GOUEDARD",#REF!,"")</f>
        <v>#REF!</v>
      </c>
      <c r="S57" s="73"/>
      <c r="T57" s="76">
        <f t="shared" si="16"/>
      </c>
      <c r="U57" s="76">
        <f t="shared" si="17"/>
      </c>
      <c r="V57" s="81"/>
      <c r="W57" s="20"/>
      <c r="X57" s="11">
        <f t="shared" si="18"/>
        <v>0</v>
      </c>
      <c r="Z57" s="11">
        <f t="shared" si="19"/>
        <v>0</v>
      </c>
      <c r="AA57" s="11">
        <f t="shared" si="20"/>
        <v>0</v>
      </c>
      <c r="AB57" s="236"/>
      <c r="AC57" s="22" t="s">
        <v>21</v>
      </c>
      <c r="AD57" s="30">
        <v>53</v>
      </c>
      <c r="AE57" s="22" t="s">
        <v>21</v>
      </c>
      <c r="AF57" s="68"/>
    </row>
    <row r="58" spans="1:32" s="9" customFormat="1" ht="24.75" customHeight="1">
      <c r="A58" s="261">
        <f>A56+1</f>
        <v>41058</v>
      </c>
      <c r="B58" s="3"/>
      <c r="C58" s="3"/>
      <c r="D58" s="42"/>
      <c r="E58" s="3">
        <f t="shared" si="12"/>
        <v>24</v>
      </c>
      <c r="F58" s="3">
        <v>0</v>
      </c>
      <c r="G58" s="4"/>
      <c r="H58" s="10">
        <f t="shared" si="1"/>
      </c>
      <c r="I58" s="10">
        <f t="shared" si="2"/>
      </c>
      <c r="J58" s="38"/>
      <c r="K58" s="38"/>
      <c r="L58" s="10">
        <f t="shared" si="13"/>
      </c>
      <c r="M58" s="10">
        <f t="shared" si="14"/>
      </c>
      <c r="N58" s="105" t="e">
        <f>IF(#REF!="DOSSEVILLE",#REF!,"")</f>
        <v>#REF!</v>
      </c>
      <c r="O58" s="10"/>
      <c r="P58" s="10">
        <f t="shared" si="15"/>
      </c>
      <c r="Q58" s="51">
        <f t="shared" si="21"/>
      </c>
      <c r="R58" s="105" t="e">
        <f>IF(#REF!="GOUEDARD",#REF!,"")</f>
        <v>#REF!</v>
      </c>
      <c r="S58" s="72"/>
      <c r="T58" s="75">
        <f t="shared" si="16"/>
      </c>
      <c r="U58" s="75">
        <f t="shared" si="17"/>
      </c>
      <c r="V58" s="79"/>
      <c r="W58" s="17"/>
      <c r="X58" s="11">
        <f t="shared" si="18"/>
        <v>0</v>
      </c>
      <c r="Z58" s="11">
        <f t="shared" si="19"/>
        <v>0</v>
      </c>
      <c r="AA58" s="11">
        <f t="shared" si="20"/>
        <v>0</v>
      </c>
      <c r="AB58" s="233">
        <f>A58</f>
        <v>41058</v>
      </c>
      <c r="AC58" s="21">
        <v>0</v>
      </c>
      <c r="AD58" s="29">
        <v>52</v>
      </c>
      <c r="AE58" s="21">
        <v>0.3333333333333333</v>
      </c>
      <c r="AF58" s="64"/>
    </row>
    <row r="59" spans="1:32" s="9" customFormat="1" ht="24.75" customHeight="1">
      <c r="A59" s="262"/>
      <c r="B59" s="5"/>
      <c r="C59" s="5"/>
      <c r="D59" s="41"/>
      <c r="E59" s="5">
        <f t="shared" si="12"/>
        <v>24</v>
      </c>
      <c r="F59" s="5">
        <v>0.16666666666666666</v>
      </c>
      <c r="G59" s="139"/>
      <c r="H59" s="13">
        <f t="shared" si="1"/>
      </c>
      <c r="I59" s="13">
        <f t="shared" si="2"/>
      </c>
      <c r="J59" s="14"/>
      <c r="K59" s="14"/>
      <c r="L59" s="13">
        <f t="shared" si="13"/>
      </c>
      <c r="M59" s="13">
        <f t="shared" si="14"/>
      </c>
      <c r="N59" s="104" t="e">
        <f>IF(#REF!="DOSSEVILLE",#REF!,"")</f>
        <v>#REF!</v>
      </c>
      <c r="O59" s="13"/>
      <c r="P59" s="13">
        <f t="shared" si="15"/>
      </c>
      <c r="Q59" s="52">
        <f t="shared" si="21"/>
      </c>
      <c r="R59" s="104" t="e">
        <f>IF(#REF!="GOUEDARD",#REF!,"")</f>
        <v>#REF!</v>
      </c>
      <c r="S59" s="73"/>
      <c r="T59" s="76">
        <f t="shared" si="16"/>
      </c>
      <c r="U59" s="76">
        <f t="shared" si="17"/>
      </c>
      <c r="V59" s="81"/>
      <c r="W59" s="20"/>
      <c r="X59" s="11">
        <f t="shared" si="18"/>
        <v>0</v>
      </c>
      <c r="Z59" s="11">
        <f t="shared" si="19"/>
        <v>0</v>
      </c>
      <c r="AA59" s="11">
        <f t="shared" si="20"/>
        <v>0</v>
      </c>
      <c r="AB59" s="234"/>
      <c r="AC59" s="22">
        <v>0.5416666666666666</v>
      </c>
      <c r="AD59" s="30">
        <v>51</v>
      </c>
      <c r="AE59" s="22">
        <v>0.875</v>
      </c>
      <c r="AF59" s="68"/>
    </row>
    <row r="60" spans="1:32" s="9" customFormat="1" ht="24.75" customHeight="1">
      <c r="A60" s="258">
        <f>A58+1</f>
        <v>41059</v>
      </c>
      <c r="B60" s="3"/>
      <c r="C60" s="3"/>
      <c r="D60" s="42"/>
      <c r="E60" s="3">
        <f t="shared" si="12"/>
        <v>24</v>
      </c>
      <c r="F60" s="3">
        <v>0</v>
      </c>
      <c r="G60" s="45"/>
      <c r="H60" s="10">
        <f t="shared" si="1"/>
      </c>
      <c r="I60" s="10">
        <f t="shared" si="2"/>
      </c>
      <c r="J60" s="38"/>
      <c r="K60" s="38"/>
      <c r="L60" s="10">
        <f t="shared" si="13"/>
      </c>
      <c r="M60" s="10">
        <f t="shared" si="14"/>
      </c>
      <c r="N60" s="105" t="e">
        <f>IF(#REF!="DOSSEVILLE",#REF!,"")</f>
        <v>#REF!</v>
      </c>
      <c r="O60" s="10"/>
      <c r="P60" s="10">
        <f t="shared" si="15"/>
      </c>
      <c r="Q60" s="51">
        <f t="shared" si="21"/>
      </c>
      <c r="R60" s="105" t="e">
        <f>IF(#REF!="GOUEDARD",#REF!,"")</f>
        <v>#REF!</v>
      </c>
      <c r="S60" s="72"/>
      <c r="T60" s="75">
        <f t="shared" si="16"/>
      </c>
      <c r="U60" s="75">
        <f t="shared" si="17"/>
      </c>
      <c r="V60" s="79"/>
      <c r="W60" s="17"/>
      <c r="X60" s="11">
        <f t="shared" si="18"/>
        <v>0</v>
      </c>
      <c r="Z60" s="11">
        <f t="shared" si="19"/>
        <v>0</v>
      </c>
      <c r="AA60" s="11">
        <f t="shared" si="20"/>
        <v>0</v>
      </c>
      <c r="AB60" s="233">
        <f>A60</f>
        <v>41059</v>
      </c>
      <c r="AC60" s="21">
        <v>0.0625</v>
      </c>
      <c r="AD60" s="29">
        <v>52</v>
      </c>
      <c r="AE60" s="21">
        <v>0.375</v>
      </c>
      <c r="AF60" s="64"/>
    </row>
    <row r="61" spans="1:32" s="9" customFormat="1" ht="24.75" customHeight="1">
      <c r="A61" s="257"/>
      <c r="B61" s="5"/>
      <c r="C61" s="5"/>
      <c r="D61" s="41"/>
      <c r="E61" s="5">
        <f t="shared" si="12"/>
        <v>24</v>
      </c>
      <c r="F61" s="5">
        <v>0.1875</v>
      </c>
      <c r="G61" s="6"/>
      <c r="H61" s="13">
        <f t="shared" si="1"/>
      </c>
      <c r="I61" s="13">
        <f t="shared" si="2"/>
      </c>
      <c r="J61" s="14"/>
      <c r="K61" s="14"/>
      <c r="L61" s="13">
        <f t="shared" si="13"/>
      </c>
      <c r="M61" s="13">
        <f t="shared" si="14"/>
      </c>
      <c r="N61" s="104" t="e">
        <f>IF(#REF!="DOSSEVILLE",#REF!,"")</f>
        <v>#REF!</v>
      </c>
      <c r="O61" s="13"/>
      <c r="P61" s="13">
        <f t="shared" si="15"/>
      </c>
      <c r="Q61" s="52">
        <f t="shared" si="21"/>
      </c>
      <c r="R61" s="104" t="e">
        <f>IF(#REF!="GOUEDARD",#REF!,"")</f>
        <v>#REF!</v>
      </c>
      <c r="S61" s="73"/>
      <c r="T61" s="76">
        <f t="shared" si="16"/>
      </c>
      <c r="U61" s="76">
        <f t="shared" si="17"/>
      </c>
      <c r="V61" s="81"/>
      <c r="W61" s="20"/>
      <c r="X61" s="11">
        <f t="shared" si="18"/>
        <v>0</v>
      </c>
      <c r="Z61" s="11">
        <f t="shared" si="19"/>
        <v>0</v>
      </c>
      <c r="AA61" s="11">
        <f t="shared" si="20"/>
        <v>0</v>
      </c>
      <c r="AB61" s="234"/>
      <c r="AC61" s="22">
        <v>0.5833333333333334</v>
      </c>
      <c r="AD61" s="30">
        <v>54</v>
      </c>
      <c r="AE61" s="22">
        <v>0.9166666666666666</v>
      </c>
      <c r="AF61" s="68"/>
    </row>
    <row r="62" spans="1:32" s="9" customFormat="1" ht="24.75" customHeight="1">
      <c r="A62" s="259">
        <f>A60+1</f>
        <v>41060</v>
      </c>
      <c r="B62" s="3"/>
      <c r="C62" s="3"/>
      <c r="D62" s="42"/>
      <c r="E62" s="3">
        <f t="shared" si="12"/>
        <v>24</v>
      </c>
      <c r="F62" s="3">
        <v>0</v>
      </c>
      <c r="G62" s="28"/>
      <c r="H62" s="10">
        <f t="shared" si="1"/>
      </c>
      <c r="I62" s="10">
        <f t="shared" si="2"/>
      </c>
      <c r="J62" s="38"/>
      <c r="K62" s="38"/>
      <c r="L62" s="10">
        <f t="shared" si="13"/>
      </c>
      <c r="M62" s="10">
        <f t="shared" si="14"/>
      </c>
      <c r="N62" s="105" t="e">
        <f>IF(#REF!="DOSSEVILLE",#REF!,"")</f>
        <v>#REF!</v>
      </c>
      <c r="O62" s="10"/>
      <c r="P62" s="10">
        <f t="shared" si="15"/>
      </c>
      <c r="Q62" s="51">
        <f t="shared" si="21"/>
      </c>
      <c r="R62" s="105" t="e">
        <f>IF(#REF!="GOUEDARD",#REF!,"")</f>
        <v>#REF!</v>
      </c>
      <c r="S62" s="72"/>
      <c r="T62" s="75">
        <f t="shared" si="16"/>
      </c>
      <c r="U62" s="75">
        <f t="shared" si="17"/>
      </c>
      <c r="V62" s="79"/>
      <c r="W62" s="17"/>
      <c r="X62" s="11">
        <f t="shared" si="18"/>
        <v>0</v>
      </c>
      <c r="Z62" s="11">
        <f t="shared" si="19"/>
        <v>0</v>
      </c>
      <c r="AA62" s="11">
        <f t="shared" si="20"/>
        <v>0</v>
      </c>
      <c r="AB62" s="235">
        <f>A62</f>
        <v>41060</v>
      </c>
      <c r="AC62" s="21">
        <v>0.125</v>
      </c>
      <c r="AD62" s="29">
        <v>57</v>
      </c>
      <c r="AE62" s="21">
        <v>0.4375</v>
      </c>
      <c r="AF62" s="64"/>
    </row>
    <row r="63" spans="1:32" s="9" customFormat="1" ht="24.75" customHeight="1">
      <c r="A63" s="260"/>
      <c r="B63" s="5"/>
      <c r="C63" s="5"/>
      <c r="D63" s="41"/>
      <c r="E63" s="5">
        <f t="shared" si="12"/>
        <v>24</v>
      </c>
      <c r="F63" s="5">
        <v>0.22916666666666666</v>
      </c>
      <c r="G63" s="36"/>
      <c r="H63" s="13">
        <f t="shared" si="1"/>
      </c>
      <c r="I63" s="13">
        <f t="shared" si="2"/>
      </c>
      <c r="J63" s="14"/>
      <c r="K63" s="14"/>
      <c r="L63" s="13">
        <f t="shared" si="13"/>
      </c>
      <c r="M63" s="13">
        <f t="shared" si="14"/>
      </c>
      <c r="N63" s="104" t="e">
        <f>IF(#REF!="DOSSEVILLE",#REF!,"")</f>
        <v>#REF!</v>
      </c>
      <c r="O63" s="13"/>
      <c r="P63" s="13">
        <f t="shared" si="15"/>
      </c>
      <c r="Q63" s="52">
        <f t="shared" si="21"/>
      </c>
      <c r="R63" s="104" t="e">
        <f>IF(#REF!="GOUEDARD",#REF!,"")</f>
        <v>#REF!</v>
      </c>
      <c r="S63" s="73"/>
      <c r="T63" s="76">
        <f t="shared" si="16"/>
      </c>
      <c r="U63" s="76">
        <f t="shared" si="17"/>
      </c>
      <c r="V63" s="81"/>
      <c r="W63" s="20"/>
      <c r="X63" s="11">
        <f t="shared" si="18"/>
        <v>0</v>
      </c>
      <c r="Z63" s="11">
        <f t="shared" si="19"/>
        <v>0</v>
      </c>
      <c r="AA63" s="11">
        <f t="shared" si="20"/>
        <v>0</v>
      </c>
      <c r="AB63" s="236"/>
      <c r="AC63" s="22">
        <v>0.625</v>
      </c>
      <c r="AD63" s="30">
        <v>62</v>
      </c>
      <c r="AE63" s="22">
        <v>0.9583333333333334</v>
      </c>
      <c r="AF63" s="68"/>
    </row>
    <row r="64" spans="30:31" ht="12.75">
      <c r="AD64" s="19"/>
      <c r="AE64" s="70"/>
    </row>
  </sheetData>
  <mergeCells count="64">
    <mergeCell ref="AF44:AF45"/>
    <mergeCell ref="AF8:AF9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8:AB39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46:AB47"/>
    <mergeCell ref="AB48:AB49"/>
    <mergeCell ref="AB60:AB61"/>
    <mergeCell ref="AB62:AB63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8:A39"/>
    <mergeCell ref="A40:A41"/>
    <mergeCell ref="A26:A27"/>
    <mergeCell ref="A28:A29"/>
    <mergeCell ref="A30:A31"/>
    <mergeCell ref="A32:A33"/>
    <mergeCell ref="A34:A35"/>
    <mergeCell ref="A62:A63"/>
    <mergeCell ref="A52:A53"/>
    <mergeCell ref="A54:A55"/>
    <mergeCell ref="A56:A57"/>
    <mergeCell ref="AB40:AB41"/>
    <mergeCell ref="A50:A51"/>
    <mergeCell ref="A58:A59"/>
    <mergeCell ref="A60:A61"/>
    <mergeCell ref="A42:A43"/>
    <mergeCell ref="A44:A45"/>
    <mergeCell ref="A46:A47"/>
    <mergeCell ref="A48:A49"/>
    <mergeCell ref="AB50:AB51"/>
    <mergeCell ref="AB58:AB59"/>
  </mergeCells>
  <conditionalFormatting sqref="G62:G63">
    <cfRule type="cellIs" priority="1" dxfId="3" operator="equal" stopIfTrue="1">
      <formula>"ROZEE"</formula>
    </cfRule>
  </conditionalFormatting>
  <conditionalFormatting sqref="G2:G61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">
      <formula1>#REF!</formula1>
    </dataValidation>
  </dataValidations>
  <printOptions/>
  <pageMargins left="0.1968503937007874" right="0.1968503937007874" top="0.1968503937007874" bottom="0.3937007874015748" header="0.5118110236220472" footer="0.11811023622047245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62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57421875" style="9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5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6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4.57421875" style="0" hidden="1" customWidth="1"/>
    <col min="22" max="22" width="6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8.8515625" style="0" customWidth="1"/>
    <col min="29" max="29" width="11.140625" style="15" customWidth="1"/>
    <col min="30" max="30" width="11.140625" style="16" customWidth="1"/>
    <col min="31" max="31" width="11.140625" style="15" customWidth="1"/>
    <col min="32" max="32" width="70.7109375" style="1" customWidth="1"/>
    <col min="33" max="33" width="5.57421875" style="88" hidden="1" customWidth="1"/>
  </cols>
  <sheetData>
    <row r="1" spans="1:33" s="2" customFormat="1" ht="26.25" thickBot="1">
      <c r="A1" s="25">
        <v>41061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07">
        <f>A1</f>
        <v>41061</v>
      </c>
      <c r="AC1" s="108" t="s">
        <v>12</v>
      </c>
      <c r="AD1" s="109" t="s">
        <v>13</v>
      </c>
      <c r="AE1" s="108" t="s">
        <v>14</v>
      </c>
      <c r="AF1" s="110" t="s">
        <v>30</v>
      </c>
      <c r="AG1" s="85">
        <v>0</v>
      </c>
    </row>
    <row r="2" spans="1:33" s="9" customFormat="1" ht="24.75" customHeight="1">
      <c r="A2" s="254">
        <f>A1</f>
        <v>41061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>
        <f aca="true" t="shared" si="1" ref="H2:H61">IF($G2="CONGNET",$X2,"")</f>
      </c>
      <c r="I2" s="7">
        <f aca="true" t="shared" si="2" ref="I2:I33">IF(G2="CONGNET",F2,"")</f>
      </c>
      <c r="J2" s="8"/>
      <c r="K2" s="8"/>
      <c r="L2" s="10">
        <f aca="true" t="shared" si="3" ref="L2:L33">IF($G2="DOSSEVILLE",$X2,"")</f>
      </c>
      <c r="M2" s="10">
        <f aca="true" t="shared" si="4" ref="M2:M33">IF(G2="DOSSEVILLE",F2,"")</f>
      </c>
      <c r="N2" s="8" t="e">
        <f>IF(#REF!="DOSSEVILLE",#REF!,"")</f>
        <v>#REF!</v>
      </c>
      <c r="O2" s="10"/>
      <c r="P2" s="10">
        <f aca="true" t="shared" si="5" ref="P2:P33">IF($G2="GOUEDARD",$X2,"")</f>
      </c>
      <c r="Q2" s="51">
        <f>IF($G2="GOUEDARD",$F2,"")</f>
      </c>
      <c r="R2" s="8" t="e">
        <f>IF(#REF!="GOUEDARD",#REF!,"")</f>
        <v>#REF!</v>
      </c>
      <c r="S2" s="72"/>
      <c r="T2" s="7">
        <f aca="true" t="shared" si="6" ref="T2:T33">IF($G2="MARAIS",$X2,"")</f>
      </c>
      <c r="U2" s="7">
        <f aca="true" t="shared" si="7" ref="U2:U33">IF($G2="MARAIS",$F2,"")</f>
      </c>
      <c r="V2" s="79"/>
      <c r="W2" s="17"/>
      <c r="X2" s="11">
        <f aca="true" t="shared" si="8" ref="X2:X33">TIMEVALUE(TEXT(E2,"h:mm"))</f>
        <v>0</v>
      </c>
      <c r="Y2" s="12" t="s">
        <v>4</v>
      </c>
      <c r="Z2" s="11">
        <f aca="true" t="shared" si="9" ref="Z2:Z33">X2</f>
        <v>0</v>
      </c>
      <c r="AA2" s="11">
        <f aca="true" t="shared" si="10" ref="AA2:AA33">Z2</f>
        <v>0</v>
      </c>
      <c r="AB2" s="268">
        <f>A2</f>
        <v>41061</v>
      </c>
      <c r="AC2" s="18">
        <v>0.16666666666666666</v>
      </c>
      <c r="AD2" s="31">
        <v>67</v>
      </c>
      <c r="AE2" s="18">
        <v>0.4791666666666667</v>
      </c>
      <c r="AF2" s="173" t="s">
        <v>24</v>
      </c>
      <c r="AG2" s="86">
        <v>0.020833333333333332</v>
      </c>
    </row>
    <row r="3" spans="1:33" s="9" customFormat="1" ht="24.75" customHeight="1">
      <c r="A3" s="255"/>
      <c r="B3" s="37"/>
      <c r="C3" s="37"/>
      <c r="D3" s="41"/>
      <c r="E3" s="5">
        <f t="shared" si="0"/>
        <v>24</v>
      </c>
      <c r="F3" s="5">
        <v>0.25</v>
      </c>
      <c r="G3" s="6"/>
      <c r="H3" s="13">
        <f t="shared" si="1"/>
      </c>
      <c r="I3" s="13">
        <f t="shared" si="2"/>
      </c>
      <c r="J3" s="14"/>
      <c r="K3" s="14"/>
      <c r="L3" s="13">
        <f t="shared" si="3"/>
      </c>
      <c r="M3" s="13">
        <f t="shared" si="4"/>
      </c>
      <c r="N3" s="104" t="e">
        <f>IF(#REF!="DOSSEVILLE",#REF!,"")</f>
        <v>#REF!</v>
      </c>
      <c r="O3" s="13"/>
      <c r="P3" s="13">
        <f t="shared" si="5"/>
      </c>
      <c r="Q3" s="52">
        <f aca="true" t="shared" si="11" ref="Q3:Q34">IF(G3="GOUEDARD",F3,"")</f>
      </c>
      <c r="R3" s="104" t="e">
        <f>IF(#REF!="GOUEDARD",#REF!,"")</f>
        <v>#REF!</v>
      </c>
      <c r="S3" s="73"/>
      <c r="T3" s="77">
        <f t="shared" si="6"/>
      </c>
      <c r="U3" s="77">
        <f t="shared" si="7"/>
      </c>
      <c r="V3" s="80"/>
      <c r="W3" s="69"/>
      <c r="X3" s="11">
        <f t="shared" si="8"/>
        <v>0</v>
      </c>
      <c r="Y3" s="9" t="s">
        <v>5</v>
      </c>
      <c r="Z3" s="11">
        <f t="shared" si="9"/>
        <v>0</v>
      </c>
      <c r="AA3" s="11">
        <f t="shared" si="10"/>
        <v>0</v>
      </c>
      <c r="AB3" s="236"/>
      <c r="AC3" s="22">
        <v>0.6875</v>
      </c>
      <c r="AD3" s="32">
        <v>73</v>
      </c>
      <c r="AE3" s="22">
        <v>0</v>
      </c>
      <c r="AF3" s="174" t="s">
        <v>25</v>
      </c>
      <c r="AG3" s="85">
        <v>0.0416666666666667</v>
      </c>
    </row>
    <row r="4" spans="1:33" s="9" customFormat="1" ht="24.75" customHeight="1">
      <c r="A4" s="250">
        <f>A2+1</f>
        <v>41062</v>
      </c>
      <c r="B4" s="3"/>
      <c r="C4" s="3"/>
      <c r="D4" s="121"/>
      <c r="E4" s="3">
        <f t="shared" si="0"/>
        <v>24</v>
      </c>
      <c r="F4" s="3">
        <v>0</v>
      </c>
      <c r="G4" s="4"/>
      <c r="H4" s="10">
        <f t="shared" si="1"/>
      </c>
      <c r="I4" s="10">
        <f t="shared" si="2"/>
      </c>
      <c r="J4" s="38"/>
      <c r="K4" s="38"/>
      <c r="L4" s="10">
        <f t="shared" si="3"/>
      </c>
      <c r="M4" s="10">
        <f t="shared" si="4"/>
      </c>
      <c r="N4" s="105" t="e">
        <f>IF(#REF!="DOSSEVILLE",#REF!,"")</f>
        <v>#REF!</v>
      </c>
      <c r="O4" s="10"/>
      <c r="P4" s="10">
        <f t="shared" si="5"/>
      </c>
      <c r="Q4" s="51">
        <f t="shared" si="11"/>
      </c>
      <c r="R4" s="105" t="e">
        <f>IF(#REF!="GOUEDARD",#REF!,"")</f>
        <v>#REF!</v>
      </c>
      <c r="S4" s="72"/>
      <c r="T4" s="75">
        <f t="shared" si="6"/>
      </c>
      <c r="U4" s="75">
        <f t="shared" si="7"/>
      </c>
      <c r="V4" s="79"/>
      <c r="W4" s="17"/>
      <c r="X4" s="11">
        <f t="shared" si="8"/>
        <v>0</v>
      </c>
      <c r="Y4" s="9" t="s">
        <v>6</v>
      </c>
      <c r="Z4" s="11">
        <f t="shared" si="9"/>
        <v>0</v>
      </c>
      <c r="AA4" s="11">
        <f t="shared" si="10"/>
        <v>0</v>
      </c>
      <c r="AB4" s="233">
        <f>A4</f>
        <v>41062</v>
      </c>
      <c r="AC4" s="21">
        <v>0.20833333333333334</v>
      </c>
      <c r="AD4" s="197">
        <v>78</v>
      </c>
      <c r="AE4" s="21">
        <v>0.5208333333333334</v>
      </c>
      <c r="AF4" s="175" t="s">
        <v>26</v>
      </c>
      <c r="AG4" s="86">
        <v>0.0625</v>
      </c>
    </row>
    <row r="5" spans="1:33" s="9" customFormat="1" ht="24.75" customHeight="1">
      <c r="A5" s="251"/>
      <c r="B5" s="5"/>
      <c r="C5" s="5"/>
      <c r="D5" s="122"/>
      <c r="E5" s="5">
        <f t="shared" si="0"/>
        <v>24</v>
      </c>
      <c r="F5" s="5">
        <v>0.2916666666666667</v>
      </c>
      <c r="G5" s="6"/>
      <c r="H5" s="13">
        <f t="shared" si="1"/>
      </c>
      <c r="I5" s="13">
        <f t="shared" si="2"/>
      </c>
      <c r="J5" s="14"/>
      <c r="K5" s="14"/>
      <c r="L5" s="13">
        <f t="shared" si="3"/>
      </c>
      <c r="M5" s="13">
        <f t="shared" si="4"/>
      </c>
      <c r="N5" s="104" t="e">
        <f>IF(#REF!="DOSSEVILLE",#REF!,"")</f>
        <v>#REF!</v>
      </c>
      <c r="O5" s="13"/>
      <c r="P5" s="13">
        <f t="shared" si="5"/>
      </c>
      <c r="Q5" s="52">
        <f t="shared" si="11"/>
      </c>
      <c r="R5" s="104" t="e">
        <f>IF(#REF!="GOUEDARD",#REF!,"")</f>
        <v>#REF!</v>
      </c>
      <c r="S5" s="73"/>
      <c r="T5" s="76">
        <f t="shared" si="6"/>
      </c>
      <c r="U5" s="76">
        <f t="shared" si="7"/>
      </c>
      <c r="V5" s="81"/>
      <c r="W5" s="20"/>
      <c r="X5" s="11">
        <f t="shared" si="8"/>
        <v>0</v>
      </c>
      <c r="Y5" s="9" t="s">
        <v>17</v>
      </c>
      <c r="Z5" s="11">
        <f t="shared" si="9"/>
        <v>0</v>
      </c>
      <c r="AA5" s="11">
        <f t="shared" si="10"/>
        <v>0</v>
      </c>
      <c r="AB5" s="234"/>
      <c r="AC5" s="22">
        <v>0.7291666666666666</v>
      </c>
      <c r="AD5" s="198">
        <v>84</v>
      </c>
      <c r="AE5" s="22">
        <v>0.041666666666666664</v>
      </c>
      <c r="AF5" s="174" t="s">
        <v>27</v>
      </c>
      <c r="AG5" s="85">
        <v>0.0833333333333333</v>
      </c>
    </row>
    <row r="6" spans="1:33" s="9" customFormat="1" ht="24.75" customHeight="1">
      <c r="A6" s="254">
        <f>A4+1</f>
        <v>41063</v>
      </c>
      <c r="B6" s="3"/>
      <c r="C6" s="3"/>
      <c r="D6" s="121"/>
      <c r="E6" s="3">
        <f t="shared" si="0"/>
        <v>24</v>
      </c>
      <c r="F6" s="3">
        <v>0</v>
      </c>
      <c r="G6" s="4"/>
      <c r="H6" s="10">
        <f t="shared" si="1"/>
      </c>
      <c r="I6" s="10">
        <f t="shared" si="2"/>
      </c>
      <c r="J6" s="38"/>
      <c r="K6" s="38"/>
      <c r="L6" s="10">
        <f t="shared" si="3"/>
      </c>
      <c r="M6" s="10">
        <f t="shared" si="4"/>
      </c>
      <c r="N6" s="105" t="e">
        <f>IF(#REF!="DOSSEVILLE",#REF!,"")</f>
        <v>#REF!</v>
      </c>
      <c r="O6" s="10"/>
      <c r="P6" s="10">
        <f t="shared" si="5"/>
      </c>
      <c r="Q6" s="51">
        <f t="shared" si="11"/>
      </c>
      <c r="R6" s="105" t="e">
        <f>IF(#REF!="GOUEDARD",#REF!,"")</f>
        <v>#REF!</v>
      </c>
      <c r="S6" s="72"/>
      <c r="T6" s="75">
        <f t="shared" si="6"/>
      </c>
      <c r="U6" s="75">
        <f t="shared" si="7"/>
      </c>
      <c r="V6" s="79"/>
      <c r="W6" s="17"/>
      <c r="X6" s="11">
        <f t="shared" si="8"/>
        <v>0</v>
      </c>
      <c r="Z6" s="11">
        <f t="shared" si="9"/>
        <v>0</v>
      </c>
      <c r="AA6" s="11">
        <f t="shared" si="10"/>
        <v>0</v>
      </c>
      <c r="AB6" s="237">
        <f>A6</f>
        <v>41063</v>
      </c>
      <c r="AC6" s="21">
        <v>0.25</v>
      </c>
      <c r="AD6" s="197">
        <v>89</v>
      </c>
      <c r="AE6" s="21">
        <v>0.5625</v>
      </c>
      <c r="AF6" s="176" t="s">
        <v>28</v>
      </c>
      <c r="AG6" s="86">
        <v>0.104166666666667</v>
      </c>
    </row>
    <row r="7" spans="1:33" s="9" customFormat="1" ht="24.75" customHeight="1">
      <c r="A7" s="255"/>
      <c r="B7" s="5"/>
      <c r="C7" s="5"/>
      <c r="D7" s="122"/>
      <c r="E7" s="5">
        <f t="shared" si="0"/>
        <v>24</v>
      </c>
      <c r="F7" s="5">
        <v>0.2916666666666667</v>
      </c>
      <c r="G7" s="6"/>
      <c r="H7" s="13">
        <f t="shared" si="1"/>
      </c>
      <c r="I7" s="13">
        <f t="shared" si="2"/>
      </c>
      <c r="J7" s="14"/>
      <c r="K7" s="14"/>
      <c r="L7" s="13">
        <f t="shared" si="3"/>
      </c>
      <c r="M7" s="13">
        <f t="shared" si="4"/>
      </c>
      <c r="N7" s="104" t="e">
        <f>IF(#REF!="DOSSEVILLE",#REF!,"")</f>
        <v>#REF!</v>
      </c>
      <c r="O7" s="13"/>
      <c r="P7" s="13">
        <f t="shared" si="5"/>
      </c>
      <c r="Q7" s="52">
        <f t="shared" si="11"/>
      </c>
      <c r="R7" s="104" t="e">
        <f>IF(#REF!="GOUEDARD",#REF!,"")</f>
        <v>#REF!</v>
      </c>
      <c r="S7" s="73"/>
      <c r="T7" s="76">
        <f t="shared" si="6"/>
      </c>
      <c r="U7" s="76">
        <f t="shared" si="7"/>
      </c>
      <c r="V7" s="81"/>
      <c r="W7" s="20"/>
      <c r="X7" s="11">
        <f t="shared" si="8"/>
        <v>0</v>
      </c>
      <c r="Z7" s="11">
        <f t="shared" si="9"/>
        <v>0</v>
      </c>
      <c r="AA7" s="11">
        <f t="shared" si="10"/>
        <v>0</v>
      </c>
      <c r="AB7" s="232"/>
      <c r="AC7" s="22">
        <v>0.7708333333333334</v>
      </c>
      <c r="AD7" s="198">
        <v>94</v>
      </c>
      <c r="AE7" s="22">
        <v>0.0625</v>
      </c>
      <c r="AF7" s="60"/>
      <c r="AG7" s="85">
        <v>0.125</v>
      </c>
    </row>
    <row r="8" spans="1:33" s="9" customFormat="1" ht="24.75" customHeight="1">
      <c r="A8" s="252">
        <f>A6+1</f>
        <v>41064</v>
      </c>
      <c r="B8" s="3"/>
      <c r="C8" s="3"/>
      <c r="D8" s="121"/>
      <c r="E8" s="3">
        <f t="shared" si="0"/>
        <v>24</v>
      </c>
      <c r="F8" s="3">
        <v>0</v>
      </c>
      <c r="G8" s="4"/>
      <c r="H8" s="10">
        <f t="shared" si="1"/>
      </c>
      <c r="I8" s="10">
        <f t="shared" si="2"/>
      </c>
      <c r="J8" s="38"/>
      <c r="K8" s="38"/>
      <c r="L8" s="10">
        <f t="shared" si="3"/>
      </c>
      <c r="M8" s="10">
        <f t="shared" si="4"/>
      </c>
      <c r="N8" s="105" t="e">
        <f>IF(#REF!="DOSSEVILLE",#REF!,"")</f>
        <v>#REF!</v>
      </c>
      <c r="O8" s="10"/>
      <c r="P8" s="10">
        <f t="shared" si="5"/>
      </c>
      <c r="Q8" s="51">
        <f t="shared" si="11"/>
      </c>
      <c r="R8" s="105" t="e">
        <f>IF(#REF!="GOUEDARD",#REF!,"")</f>
        <v>#REF!</v>
      </c>
      <c r="S8" s="72"/>
      <c r="T8" s="75">
        <f t="shared" si="6"/>
      </c>
      <c r="U8" s="75">
        <f t="shared" si="7"/>
      </c>
      <c r="V8" s="79"/>
      <c r="W8" s="17"/>
      <c r="X8" s="11">
        <f t="shared" si="8"/>
        <v>0</v>
      </c>
      <c r="Z8" s="11">
        <f t="shared" si="9"/>
        <v>0</v>
      </c>
      <c r="AA8" s="11">
        <f t="shared" si="10"/>
        <v>0</v>
      </c>
      <c r="AB8" s="233">
        <f>A8</f>
        <v>41064</v>
      </c>
      <c r="AC8" s="21">
        <v>0.2916666666666667</v>
      </c>
      <c r="AD8" s="197">
        <v>97</v>
      </c>
      <c r="AE8" s="21">
        <v>0.6041666666666666</v>
      </c>
      <c r="AF8" s="229" t="s">
        <v>29</v>
      </c>
      <c r="AG8" s="86">
        <v>0.145833333333333</v>
      </c>
    </row>
    <row r="9" spans="1:33" s="9" customFormat="1" ht="24.75" customHeight="1">
      <c r="A9" s="253"/>
      <c r="B9" s="5"/>
      <c r="C9" s="5"/>
      <c r="D9" s="122"/>
      <c r="E9" s="5">
        <f t="shared" si="0"/>
        <v>24</v>
      </c>
      <c r="F9" s="5">
        <v>0.2916666666666667</v>
      </c>
      <c r="G9" s="6"/>
      <c r="H9" s="13">
        <f t="shared" si="1"/>
      </c>
      <c r="I9" s="13">
        <f t="shared" si="2"/>
      </c>
      <c r="J9" s="14"/>
      <c r="K9" s="14"/>
      <c r="L9" s="13">
        <f t="shared" si="3"/>
      </c>
      <c r="M9" s="13">
        <f t="shared" si="4"/>
      </c>
      <c r="N9" s="104" t="e">
        <f>IF(#REF!="DOSSEVILLE",#REF!,"")</f>
        <v>#REF!</v>
      </c>
      <c r="O9" s="13"/>
      <c r="P9" s="13">
        <f t="shared" si="5"/>
      </c>
      <c r="Q9" s="52">
        <f t="shared" si="11"/>
      </c>
      <c r="R9" s="104" t="e">
        <f>IF(#REF!="GOUEDARD",#REF!,"")</f>
        <v>#REF!</v>
      </c>
      <c r="S9" s="73"/>
      <c r="T9" s="76">
        <f t="shared" si="6"/>
      </c>
      <c r="U9" s="76">
        <f t="shared" si="7"/>
      </c>
      <c r="V9" s="81"/>
      <c r="W9" s="20"/>
      <c r="X9" s="11">
        <f t="shared" si="8"/>
        <v>0</v>
      </c>
      <c r="Z9" s="11">
        <f t="shared" si="9"/>
        <v>0</v>
      </c>
      <c r="AA9" s="11">
        <f t="shared" si="10"/>
        <v>0</v>
      </c>
      <c r="AB9" s="234"/>
      <c r="AC9" s="22">
        <v>0.8125</v>
      </c>
      <c r="AD9" s="198">
        <v>100</v>
      </c>
      <c r="AE9" s="22">
        <v>0.10416666666666667</v>
      </c>
      <c r="AF9" s="230"/>
      <c r="AG9" s="85">
        <v>0.166666666666667</v>
      </c>
    </row>
    <row r="10" spans="1:33" s="9" customFormat="1" ht="24.75" customHeight="1">
      <c r="A10" s="250">
        <f>A8+1</f>
        <v>41065</v>
      </c>
      <c r="B10" s="3"/>
      <c r="C10" s="3"/>
      <c r="D10" s="121"/>
      <c r="E10" s="3">
        <f t="shared" si="0"/>
        <v>24</v>
      </c>
      <c r="F10" s="3">
        <v>0</v>
      </c>
      <c r="G10" s="4"/>
      <c r="H10" s="10">
        <f t="shared" si="1"/>
      </c>
      <c r="I10" s="10">
        <f t="shared" si="2"/>
      </c>
      <c r="J10" s="38"/>
      <c r="K10" s="38"/>
      <c r="L10" s="10">
        <f t="shared" si="3"/>
      </c>
      <c r="M10" s="10">
        <f t="shared" si="4"/>
      </c>
      <c r="N10" s="105" t="e">
        <f>IF(#REF!="DOSSEVILLE",#REF!,"")</f>
        <v>#REF!</v>
      </c>
      <c r="O10" s="10"/>
      <c r="P10" s="10">
        <f t="shared" si="5"/>
      </c>
      <c r="Q10" s="51">
        <f t="shared" si="11"/>
      </c>
      <c r="R10" s="105" t="e">
        <f>IF(#REF!="GOUEDARD",#REF!,"")</f>
        <v>#REF!</v>
      </c>
      <c r="S10" s="72"/>
      <c r="T10" s="75">
        <f t="shared" si="6"/>
      </c>
      <c r="U10" s="75">
        <f t="shared" si="7"/>
      </c>
      <c r="V10" s="79"/>
      <c r="W10" s="17"/>
      <c r="X10" s="11">
        <f t="shared" si="8"/>
        <v>0</v>
      </c>
      <c r="Z10" s="11">
        <f t="shared" si="9"/>
        <v>0</v>
      </c>
      <c r="AA10" s="11">
        <f t="shared" si="10"/>
        <v>0</v>
      </c>
      <c r="AB10" s="248">
        <f>A10</f>
        <v>41065</v>
      </c>
      <c r="AC10" s="21">
        <v>0.3125</v>
      </c>
      <c r="AD10" s="197">
        <v>102</v>
      </c>
      <c r="AE10" s="21">
        <v>0.6458333333333334</v>
      </c>
      <c r="AF10" s="59"/>
      <c r="AG10" s="86">
        <v>0.1875</v>
      </c>
    </row>
    <row r="11" spans="1:33" s="9" customFormat="1" ht="24.75" customHeight="1">
      <c r="A11" s="251"/>
      <c r="B11" s="5"/>
      <c r="C11" s="5"/>
      <c r="D11" s="122"/>
      <c r="E11" s="5">
        <f t="shared" si="0"/>
        <v>24</v>
      </c>
      <c r="F11" s="5">
        <v>0.2916666666666667</v>
      </c>
      <c r="G11" s="6"/>
      <c r="H11" s="13">
        <f t="shared" si="1"/>
      </c>
      <c r="I11" s="13">
        <f t="shared" si="2"/>
      </c>
      <c r="J11" s="14"/>
      <c r="K11" s="14"/>
      <c r="L11" s="13">
        <f t="shared" si="3"/>
      </c>
      <c r="M11" s="13">
        <f t="shared" si="4"/>
      </c>
      <c r="N11" s="104" t="e">
        <f>IF(#REF!="DOSSEVILLE",#REF!,"")</f>
        <v>#REF!</v>
      </c>
      <c r="O11" s="13"/>
      <c r="P11" s="13">
        <f t="shared" si="5"/>
      </c>
      <c r="Q11" s="52">
        <f t="shared" si="11"/>
      </c>
      <c r="R11" s="104" t="e">
        <f>IF(#REF!="GOUEDARD",#REF!,"")</f>
        <v>#REF!</v>
      </c>
      <c r="S11" s="73"/>
      <c r="T11" s="76">
        <f t="shared" si="6"/>
      </c>
      <c r="U11" s="76">
        <f t="shared" si="7"/>
      </c>
      <c r="V11" s="81"/>
      <c r="W11" s="20"/>
      <c r="X11" s="11">
        <f t="shared" si="8"/>
        <v>0</v>
      </c>
      <c r="Z11" s="11">
        <f t="shared" si="9"/>
        <v>0</v>
      </c>
      <c r="AA11" s="11">
        <f t="shared" si="10"/>
        <v>0</v>
      </c>
      <c r="AB11" s="263"/>
      <c r="AC11" s="22">
        <v>0.875</v>
      </c>
      <c r="AD11" s="198">
        <v>102</v>
      </c>
      <c r="AE11" s="22">
        <v>0.14583333333333334</v>
      </c>
      <c r="AF11" s="58"/>
      <c r="AG11" s="85">
        <v>0.208333333333333</v>
      </c>
    </row>
    <row r="12" spans="1:33" s="9" customFormat="1" ht="24.75" customHeight="1">
      <c r="A12" s="252">
        <f>A10+1</f>
        <v>41066</v>
      </c>
      <c r="B12" s="3"/>
      <c r="C12" s="3"/>
      <c r="D12" s="42"/>
      <c r="E12" s="3">
        <f t="shared" si="0"/>
        <v>24</v>
      </c>
      <c r="F12" s="3">
        <v>0</v>
      </c>
      <c r="G12" s="4"/>
      <c r="H12" s="10">
        <f t="shared" si="1"/>
      </c>
      <c r="I12" s="10">
        <f t="shared" si="2"/>
      </c>
      <c r="J12" s="38"/>
      <c r="K12" s="38"/>
      <c r="L12" s="10">
        <f t="shared" si="3"/>
      </c>
      <c r="M12" s="10">
        <f t="shared" si="4"/>
      </c>
      <c r="N12" s="105" t="e">
        <f>IF(#REF!="DOSSEVILLE",#REF!,"")</f>
        <v>#REF!</v>
      </c>
      <c r="O12" s="10"/>
      <c r="P12" s="10">
        <f t="shared" si="5"/>
      </c>
      <c r="Q12" s="51">
        <f t="shared" si="11"/>
      </c>
      <c r="R12" s="105" t="e">
        <f>IF(#REF!="GOUEDARD",#REF!,"")</f>
        <v>#REF!</v>
      </c>
      <c r="S12" s="72"/>
      <c r="T12" s="75">
        <f t="shared" si="6"/>
      </c>
      <c r="U12" s="75">
        <f t="shared" si="7"/>
      </c>
      <c r="V12" s="79"/>
      <c r="W12" s="17"/>
      <c r="X12" s="11">
        <f t="shared" si="8"/>
        <v>0</v>
      </c>
      <c r="Z12" s="11">
        <f t="shared" si="9"/>
        <v>0</v>
      </c>
      <c r="AA12" s="11">
        <f t="shared" si="10"/>
        <v>0</v>
      </c>
      <c r="AB12" s="233">
        <f>A12</f>
        <v>41066</v>
      </c>
      <c r="AC12" s="21">
        <v>0.3541666666666667</v>
      </c>
      <c r="AD12" s="197">
        <v>102</v>
      </c>
      <c r="AE12" s="21">
        <v>0.6666666666666666</v>
      </c>
      <c r="AF12" s="61"/>
      <c r="AG12" s="86">
        <v>0.229166666666667</v>
      </c>
    </row>
    <row r="13" spans="1:33" s="9" customFormat="1" ht="24.75" customHeight="1">
      <c r="A13" s="253"/>
      <c r="B13" s="5"/>
      <c r="C13" s="5"/>
      <c r="D13" s="41"/>
      <c r="E13" s="5">
        <f t="shared" si="0"/>
        <v>24</v>
      </c>
      <c r="F13" s="5">
        <v>0.2708333333333333</v>
      </c>
      <c r="G13" s="6"/>
      <c r="H13" s="13">
        <f t="shared" si="1"/>
      </c>
      <c r="I13" s="13">
        <f t="shared" si="2"/>
      </c>
      <c r="J13" s="14"/>
      <c r="K13" s="14"/>
      <c r="L13" s="13">
        <f t="shared" si="3"/>
      </c>
      <c r="M13" s="13">
        <f t="shared" si="4"/>
      </c>
      <c r="N13" s="104" t="e">
        <f>IF(#REF!="DOSSEVILLE",#REF!,"")</f>
        <v>#REF!</v>
      </c>
      <c r="O13" s="13"/>
      <c r="P13" s="13">
        <f t="shared" si="5"/>
      </c>
      <c r="Q13" s="52">
        <f t="shared" si="11"/>
      </c>
      <c r="R13" s="104" t="e">
        <f>IF(#REF!="GOUEDARD",#REF!,"")</f>
        <v>#REF!</v>
      </c>
      <c r="S13" s="73"/>
      <c r="T13" s="76">
        <f t="shared" si="6"/>
      </c>
      <c r="U13" s="76">
        <f t="shared" si="7"/>
      </c>
      <c r="V13" s="81"/>
      <c r="W13" s="20"/>
      <c r="X13" s="11">
        <f t="shared" si="8"/>
        <v>0</v>
      </c>
      <c r="Z13" s="11">
        <f t="shared" si="9"/>
        <v>0</v>
      </c>
      <c r="AA13" s="11">
        <f t="shared" si="10"/>
        <v>0</v>
      </c>
      <c r="AB13" s="234"/>
      <c r="AC13" s="22">
        <v>0.875</v>
      </c>
      <c r="AD13" s="30">
        <v>101</v>
      </c>
      <c r="AE13" s="22">
        <v>0.16666666666666666</v>
      </c>
      <c r="AF13" s="82"/>
      <c r="AG13" s="85">
        <v>0.25</v>
      </c>
    </row>
    <row r="14" spans="1:33" s="9" customFormat="1" ht="24.75" customHeight="1">
      <c r="A14" s="254">
        <f>A12+1</f>
        <v>41067</v>
      </c>
      <c r="B14" s="3"/>
      <c r="C14" s="3"/>
      <c r="D14" s="42"/>
      <c r="E14" s="3">
        <f t="shared" si="0"/>
        <v>24</v>
      </c>
      <c r="F14" s="3">
        <v>0</v>
      </c>
      <c r="G14" s="4"/>
      <c r="H14" s="10">
        <f t="shared" si="1"/>
      </c>
      <c r="I14" s="10">
        <f t="shared" si="2"/>
      </c>
      <c r="J14" s="38"/>
      <c r="K14" s="38"/>
      <c r="L14" s="10">
        <f t="shared" si="3"/>
      </c>
      <c r="M14" s="10">
        <f t="shared" si="4"/>
      </c>
      <c r="N14" s="105" t="e">
        <f>IF(#REF!="DOSSEVILLE",#REF!,"")</f>
        <v>#REF!</v>
      </c>
      <c r="O14" s="10"/>
      <c r="P14" s="10">
        <f t="shared" si="5"/>
      </c>
      <c r="Q14" s="51">
        <f t="shared" si="11"/>
      </c>
      <c r="R14" s="105" t="e">
        <f>IF(#REF!="GOUEDARD",#REF!,"")</f>
        <v>#REF!</v>
      </c>
      <c r="S14" s="72"/>
      <c r="T14" s="75">
        <f t="shared" si="6"/>
      </c>
      <c r="U14" s="75">
        <f t="shared" si="7"/>
      </c>
      <c r="V14" s="79"/>
      <c r="W14" s="17"/>
      <c r="X14" s="11">
        <f t="shared" si="8"/>
        <v>0</v>
      </c>
      <c r="Z14" s="11">
        <f t="shared" si="9"/>
        <v>0</v>
      </c>
      <c r="AA14" s="11">
        <f t="shared" si="10"/>
        <v>0</v>
      </c>
      <c r="AB14" s="235">
        <f>A14</f>
        <v>41067</v>
      </c>
      <c r="AC14" s="21">
        <v>0.3958333333333333</v>
      </c>
      <c r="AD14" s="29">
        <v>100</v>
      </c>
      <c r="AE14" s="21">
        <v>0.6875</v>
      </c>
      <c r="AF14" s="59"/>
      <c r="AG14" s="86">
        <v>0.270833333333333</v>
      </c>
    </row>
    <row r="15" spans="1:33" s="9" customFormat="1" ht="24.75" customHeight="1">
      <c r="A15" s="255"/>
      <c r="B15" s="5"/>
      <c r="C15" s="5"/>
      <c r="D15" s="41"/>
      <c r="E15" s="5">
        <f t="shared" si="0"/>
        <v>24</v>
      </c>
      <c r="F15" s="5">
        <v>0</v>
      </c>
      <c r="G15" s="6"/>
      <c r="H15" s="13">
        <f t="shared" si="1"/>
      </c>
      <c r="I15" s="13">
        <f t="shared" si="2"/>
      </c>
      <c r="J15" s="14"/>
      <c r="K15" s="14"/>
      <c r="L15" s="13">
        <f t="shared" si="3"/>
      </c>
      <c r="M15" s="13">
        <f t="shared" si="4"/>
      </c>
      <c r="N15" s="104" t="e">
        <f>IF(#REF!="DOSSEVILLE",#REF!,"")</f>
        <v>#REF!</v>
      </c>
      <c r="O15" s="13"/>
      <c r="P15" s="13">
        <f t="shared" si="5"/>
      </c>
      <c r="Q15" s="52">
        <f t="shared" si="11"/>
      </c>
      <c r="R15" s="104" t="e">
        <f>IF(#REF!="GOUEDARD",#REF!,"")</f>
        <v>#REF!</v>
      </c>
      <c r="S15" s="73"/>
      <c r="T15" s="76">
        <f t="shared" si="6"/>
      </c>
      <c r="U15" s="76">
        <f t="shared" si="7"/>
      </c>
      <c r="V15" s="81"/>
      <c r="W15" s="20"/>
      <c r="X15" s="11">
        <f t="shared" si="8"/>
        <v>0</v>
      </c>
      <c r="Z15" s="11">
        <f t="shared" si="9"/>
        <v>0</v>
      </c>
      <c r="AA15" s="11">
        <f t="shared" si="10"/>
        <v>0</v>
      </c>
      <c r="AB15" s="236"/>
      <c r="AC15" s="22">
        <v>0.8958333333333334</v>
      </c>
      <c r="AD15" s="30">
        <v>97</v>
      </c>
      <c r="AE15" s="22">
        <v>0.20833333333333334</v>
      </c>
      <c r="AF15" s="58"/>
      <c r="AG15" s="85">
        <v>0.291666666666667</v>
      </c>
    </row>
    <row r="16" spans="1:33" s="9" customFormat="1" ht="24.75" customHeight="1">
      <c r="A16" s="254">
        <f>A14+1</f>
        <v>41068</v>
      </c>
      <c r="B16" s="3"/>
      <c r="C16" s="3"/>
      <c r="D16" s="42"/>
      <c r="E16" s="3">
        <f t="shared" si="0"/>
        <v>24</v>
      </c>
      <c r="F16" s="3">
        <v>0.22916666666666666</v>
      </c>
      <c r="G16" s="4"/>
      <c r="H16" s="10">
        <f t="shared" si="1"/>
      </c>
      <c r="I16" s="10">
        <f t="shared" si="2"/>
      </c>
      <c r="J16" s="38"/>
      <c r="K16" s="38"/>
      <c r="L16" s="10">
        <f t="shared" si="3"/>
      </c>
      <c r="M16" s="10">
        <f t="shared" si="4"/>
      </c>
      <c r="N16" s="105" t="e">
        <f>IF(#REF!="DOSSEVILLE",#REF!,"")</f>
        <v>#REF!</v>
      </c>
      <c r="O16" s="10"/>
      <c r="P16" s="10">
        <f t="shared" si="5"/>
      </c>
      <c r="Q16" s="51">
        <f t="shared" si="11"/>
      </c>
      <c r="R16" s="105" t="e">
        <f>IF(#REF!="GOUEDARD",#REF!,"")</f>
        <v>#REF!</v>
      </c>
      <c r="S16" s="72"/>
      <c r="T16" s="75">
        <f t="shared" si="6"/>
      </c>
      <c r="U16" s="75">
        <f t="shared" si="7"/>
      </c>
      <c r="V16" s="79"/>
      <c r="W16" s="17"/>
      <c r="X16" s="11">
        <f t="shared" si="8"/>
        <v>0</v>
      </c>
      <c r="Z16" s="11">
        <f t="shared" si="9"/>
        <v>0</v>
      </c>
      <c r="AA16" s="11">
        <f t="shared" si="10"/>
        <v>0</v>
      </c>
      <c r="AB16" s="235">
        <f>A16</f>
        <v>41068</v>
      </c>
      <c r="AC16" s="21">
        <v>0.4166666666666667</v>
      </c>
      <c r="AD16" s="29">
        <v>93</v>
      </c>
      <c r="AE16" s="21">
        <v>0.7291666666666666</v>
      </c>
      <c r="AF16" s="59"/>
      <c r="AG16" s="86">
        <v>0.3125</v>
      </c>
    </row>
    <row r="17" spans="1:33" s="9" customFormat="1" ht="24.75" customHeight="1">
      <c r="A17" s="255"/>
      <c r="B17" s="5"/>
      <c r="C17" s="5"/>
      <c r="D17" s="41"/>
      <c r="E17" s="5">
        <f t="shared" si="0"/>
        <v>24</v>
      </c>
      <c r="F17" s="5">
        <v>0</v>
      </c>
      <c r="G17" s="6"/>
      <c r="H17" s="13">
        <f t="shared" si="1"/>
      </c>
      <c r="I17" s="13">
        <f t="shared" si="2"/>
      </c>
      <c r="J17" s="14"/>
      <c r="K17" s="14"/>
      <c r="L17" s="13">
        <f t="shared" si="3"/>
      </c>
      <c r="M17" s="13">
        <f t="shared" si="4"/>
      </c>
      <c r="N17" s="104" t="e">
        <f>IF(#REF!="DOSSEVILLE",#REF!,"")</f>
        <v>#REF!</v>
      </c>
      <c r="O17" s="13"/>
      <c r="P17" s="13">
        <f t="shared" si="5"/>
      </c>
      <c r="Q17" s="52">
        <f t="shared" si="11"/>
      </c>
      <c r="R17" s="104" t="e">
        <f>IF(#REF!="GOUEDARD",#REF!,"")</f>
        <v>#REF!</v>
      </c>
      <c r="S17" s="73"/>
      <c r="T17" s="76">
        <f t="shared" si="6"/>
      </c>
      <c r="U17" s="76">
        <f t="shared" si="7"/>
      </c>
      <c r="V17" s="81"/>
      <c r="W17" s="20"/>
      <c r="X17" s="11">
        <f t="shared" si="8"/>
        <v>0</v>
      </c>
      <c r="Z17" s="11">
        <f t="shared" si="9"/>
        <v>0</v>
      </c>
      <c r="AA17" s="11">
        <f t="shared" si="10"/>
        <v>0</v>
      </c>
      <c r="AB17" s="236"/>
      <c r="AC17" s="22">
        <v>0.9375</v>
      </c>
      <c r="AD17" s="30">
        <v>88</v>
      </c>
      <c r="AE17" s="22">
        <v>0.22916666666666666</v>
      </c>
      <c r="AF17" s="58"/>
      <c r="AG17" s="85">
        <v>0.333333333333333</v>
      </c>
    </row>
    <row r="18" spans="1:33" s="9" customFormat="1" ht="24.75" customHeight="1">
      <c r="A18" s="259">
        <f>A16+1</f>
        <v>41069</v>
      </c>
      <c r="B18" s="3"/>
      <c r="C18" s="3"/>
      <c r="D18" s="42"/>
      <c r="E18" s="3">
        <f t="shared" si="0"/>
        <v>24</v>
      </c>
      <c r="F18" s="3">
        <v>0.1875</v>
      </c>
      <c r="G18" s="28"/>
      <c r="H18" s="10">
        <f t="shared" si="1"/>
      </c>
      <c r="I18" s="10">
        <f t="shared" si="2"/>
      </c>
      <c r="J18" s="38"/>
      <c r="K18" s="38"/>
      <c r="L18" s="10">
        <f t="shared" si="3"/>
      </c>
      <c r="M18" s="10">
        <f t="shared" si="4"/>
      </c>
      <c r="N18" s="105" t="e">
        <f>IF(#REF!="DOSSEVILLE",#REF!,"")</f>
        <v>#REF!</v>
      </c>
      <c r="O18" s="10"/>
      <c r="P18" s="10">
        <f t="shared" si="5"/>
      </c>
      <c r="Q18" s="51">
        <f t="shared" si="11"/>
      </c>
      <c r="R18" s="105" t="e">
        <f>IF(#REF!="GOUEDARD",#REF!,"")</f>
        <v>#REF!</v>
      </c>
      <c r="S18" s="72"/>
      <c r="T18" s="75">
        <f t="shared" si="6"/>
      </c>
      <c r="U18" s="75">
        <f t="shared" si="7"/>
      </c>
      <c r="V18" s="79"/>
      <c r="W18" s="17"/>
      <c r="X18" s="11">
        <f t="shared" si="8"/>
        <v>0</v>
      </c>
      <c r="Z18" s="11">
        <f t="shared" si="9"/>
        <v>0</v>
      </c>
      <c r="AA18" s="11">
        <f t="shared" si="10"/>
        <v>0</v>
      </c>
      <c r="AB18" s="235">
        <f>A18</f>
        <v>41069</v>
      </c>
      <c r="AC18" s="21">
        <v>0.4583333333333333</v>
      </c>
      <c r="AD18" s="29">
        <v>83</v>
      </c>
      <c r="AE18" s="21">
        <v>0.7708333333333334</v>
      </c>
      <c r="AF18" s="59"/>
      <c r="AG18" s="86">
        <v>0.354166666666667</v>
      </c>
    </row>
    <row r="19" spans="1:33" s="9" customFormat="1" ht="24.75" customHeight="1">
      <c r="A19" s="260"/>
      <c r="B19" s="5"/>
      <c r="C19" s="5"/>
      <c r="D19" s="41"/>
      <c r="E19" s="5">
        <f t="shared" si="0"/>
        <v>24</v>
      </c>
      <c r="F19" s="5">
        <v>0.020833333333333332</v>
      </c>
      <c r="G19" s="36"/>
      <c r="H19" s="13">
        <f t="shared" si="1"/>
      </c>
      <c r="I19" s="13">
        <f t="shared" si="2"/>
      </c>
      <c r="J19" s="14"/>
      <c r="K19" s="14"/>
      <c r="L19" s="13">
        <f t="shared" si="3"/>
      </c>
      <c r="M19" s="13">
        <f t="shared" si="4"/>
      </c>
      <c r="N19" s="104" t="e">
        <f>IF(#REF!="DOSSEVILLE",#REF!,"")</f>
        <v>#REF!</v>
      </c>
      <c r="O19" s="13"/>
      <c r="P19" s="13">
        <f t="shared" si="5"/>
      </c>
      <c r="Q19" s="52">
        <f t="shared" si="11"/>
      </c>
      <c r="R19" s="104" t="e">
        <f>IF(#REF!="GOUEDARD",#REF!,"")</f>
        <v>#REF!</v>
      </c>
      <c r="S19" s="73"/>
      <c r="T19" s="76">
        <f t="shared" si="6"/>
      </c>
      <c r="U19" s="76">
        <f t="shared" si="7"/>
      </c>
      <c r="V19" s="81"/>
      <c r="W19" s="20"/>
      <c r="X19" s="11">
        <f t="shared" si="8"/>
        <v>0</v>
      </c>
      <c r="Z19" s="11">
        <f t="shared" si="9"/>
        <v>0</v>
      </c>
      <c r="AA19" s="11">
        <f t="shared" si="10"/>
        <v>0</v>
      </c>
      <c r="AB19" s="236"/>
      <c r="AC19" s="22">
        <v>0.9791666666666666</v>
      </c>
      <c r="AD19" s="30">
        <v>78</v>
      </c>
      <c r="AE19" s="22">
        <v>0.2916666666666667</v>
      </c>
      <c r="AF19" s="58"/>
      <c r="AG19" s="85">
        <v>0.375</v>
      </c>
    </row>
    <row r="20" spans="1:33" s="9" customFormat="1" ht="24.75" customHeight="1">
      <c r="A20" s="259">
        <f>A18+1</f>
        <v>41070</v>
      </c>
      <c r="B20" s="3"/>
      <c r="C20" s="3"/>
      <c r="D20" s="42"/>
      <c r="E20" s="3">
        <f t="shared" si="0"/>
        <v>24</v>
      </c>
      <c r="F20" s="3">
        <v>0.14583333333333334</v>
      </c>
      <c r="G20" s="28"/>
      <c r="H20" s="10">
        <f t="shared" si="1"/>
      </c>
      <c r="I20" s="10">
        <f t="shared" si="2"/>
      </c>
      <c r="J20" s="38"/>
      <c r="K20" s="38"/>
      <c r="L20" s="10">
        <f t="shared" si="3"/>
      </c>
      <c r="M20" s="10">
        <f t="shared" si="4"/>
      </c>
      <c r="N20" s="105" t="e">
        <f>IF(#REF!="DOSSEVILLE",#REF!,"")</f>
        <v>#REF!</v>
      </c>
      <c r="O20" s="10"/>
      <c r="P20" s="10">
        <f t="shared" si="5"/>
      </c>
      <c r="Q20" s="51">
        <f t="shared" si="11"/>
      </c>
      <c r="R20" s="105" t="e">
        <f>IF(#REF!="GOUEDARD",#REF!,"")</f>
        <v>#REF!</v>
      </c>
      <c r="S20" s="72"/>
      <c r="T20" s="75">
        <f t="shared" si="6"/>
      </c>
      <c r="U20" s="75">
        <f t="shared" si="7"/>
      </c>
      <c r="V20" s="79"/>
      <c r="W20" s="17"/>
      <c r="X20" s="11">
        <f t="shared" si="8"/>
        <v>0</v>
      </c>
      <c r="Z20" s="11">
        <f t="shared" si="9"/>
        <v>0</v>
      </c>
      <c r="AA20" s="11">
        <f t="shared" si="10"/>
        <v>0</v>
      </c>
      <c r="AB20" s="237">
        <f>A20</f>
        <v>41070</v>
      </c>
      <c r="AC20" s="21">
        <v>0.4791666666666667</v>
      </c>
      <c r="AD20" s="29">
        <v>72</v>
      </c>
      <c r="AE20" s="21">
        <v>0.8125</v>
      </c>
      <c r="AF20" s="61"/>
      <c r="AG20" s="86">
        <v>0.395833333333333</v>
      </c>
    </row>
    <row r="21" spans="1:33" s="9" customFormat="1" ht="24.75" customHeight="1">
      <c r="A21" s="260"/>
      <c r="B21" s="5"/>
      <c r="C21" s="5"/>
      <c r="D21" s="41"/>
      <c r="E21" s="5">
        <f t="shared" si="0"/>
        <v>24</v>
      </c>
      <c r="F21" s="5">
        <v>0.0625</v>
      </c>
      <c r="G21" s="36"/>
      <c r="H21" s="13">
        <f t="shared" si="1"/>
      </c>
      <c r="I21" s="13">
        <f t="shared" si="2"/>
      </c>
      <c r="J21" s="14"/>
      <c r="K21" s="14"/>
      <c r="L21" s="13">
        <f t="shared" si="3"/>
      </c>
      <c r="M21" s="13">
        <f t="shared" si="4"/>
      </c>
      <c r="N21" s="104" t="e">
        <f>IF(#REF!="DOSSEVILLE",#REF!,"")</f>
        <v>#REF!</v>
      </c>
      <c r="O21" s="13"/>
      <c r="P21" s="13">
        <f t="shared" si="5"/>
      </c>
      <c r="Q21" s="52">
        <f t="shared" si="11"/>
      </c>
      <c r="R21" s="104" t="e">
        <f>IF(#REF!="GOUEDARD",#REF!,"")</f>
        <v>#REF!</v>
      </c>
      <c r="S21" s="73"/>
      <c r="T21" s="76">
        <f t="shared" si="6"/>
      </c>
      <c r="U21" s="76">
        <f t="shared" si="7"/>
      </c>
      <c r="V21" s="81"/>
      <c r="W21" s="20"/>
      <c r="X21" s="11">
        <f t="shared" si="8"/>
        <v>0</v>
      </c>
      <c r="Z21" s="11">
        <f t="shared" si="9"/>
        <v>0</v>
      </c>
      <c r="AA21" s="11">
        <f t="shared" si="10"/>
        <v>0</v>
      </c>
      <c r="AB21" s="232"/>
      <c r="AC21" s="22">
        <v>0</v>
      </c>
      <c r="AD21" s="30">
        <v>66</v>
      </c>
      <c r="AE21" s="22">
        <v>0.2916666666666667</v>
      </c>
      <c r="AF21" s="83"/>
      <c r="AG21" s="85">
        <v>0.416666666666667</v>
      </c>
    </row>
    <row r="22" spans="1:33" s="9" customFormat="1" ht="24.75" customHeight="1">
      <c r="A22" s="258">
        <f>A20+1</f>
        <v>41071</v>
      </c>
      <c r="B22" s="3"/>
      <c r="C22" s="3"/>
      <c r="D22" s="42"/>
      <c r="E22" s="3">
        <f t="shared" si="0"/>
        <v>24</v>
      </c>
      <c r="F22" s="3">
        <v>0.10416666666666667</v>
      </c>
      <c r="G22" s="4"/>
      <c r="H22" s="10">
        <f t="shared" si="1"/>
      </c>
      <c r="I22" s="10">
        <f t="shared" si="2"/>
      </c>
      <c r="J22" s="38"/>
      <c r="K22" s="38"/>
      <c r="L22" s="10">
        <f t="shared" si="3"/>
      </c>
      <c r="M22" s="10">
        <f t="shared" si="4"/>
      </c>
      <c r="N22" s="105" t="e">
        <f>IF(#REF!="DOSSEVILLE",#REF!,"")</f>
        <v>#REF!</v>
      </c>
      <c r="O22" s="10"/>
      <c r="P22" s="10">
        <f t="shared" si="5"/>
      </c>
      <c r="Q22" s="51">
        <f t="shared" si="11"/>
      </c>
      <c r="R22" s="105" t="e">
        <f>IF(#REF!="GOUEDARD",#REF!,"")</f>
        <v>#REF!</v>
      </c>
      <c r="S22" s="72"/>
      <c r="T22" s="75">
        <f t="shared" si="6"/>
      </c>
      <c r="U22" s="75">
        <f t="shared" si="7"/>
      </c>
      <c r="V22" s="79"/>
      <c r="W22" s="17"/>
      <c r="X22" s="11">
        <f t="shared" si="8"/>
        <v>0</v>
      </c>
      <c r="Z22" s="11">
        <f t="shared" si="9"/>
        <v>0</v>
      </c>
      <c r="AA22" s="11">
        <f t="shared" si="10"/>
        <v>0</v>
      </c>
      <c r="AB22" s="233">
        <f>A22</f>
        <v>41071</v>
      </c>
      <c r="AC22" s="21">
        <v>0.5208333333333334</v>
      </c>
      <c r="AD22" s="29">
        <v>60</v>
      </c>
      <c r="AE22" s="21">
        <v>0.8541666666666666</v>
      </c>
      <c r="AF22" s="61"/>
      <c r="AG22" s="86">
        <v>0.4375</v>
      </c>
    </row>
    <row r="23" spans="1:33" s="9" customFormat="1" ht="24.75" customHeight="1">
      <c r="A23" s="257"/>
      <c r="B23" s="5"/>
      <c r="C23" s="5"/>
      <c r="D23" s="41"/>
      <c r="E23" s="5">
        <f t="shared" si="0"/>
        <v>24</v>
      </c>
      <c r="F23" s="5">
        <v>0.10416666666666667</v>
      </c>
      <c r="G23" s="6"/>
      <c r="H23" s="13">
        <f t="shared" si="1"/>
      </c>
      <c r="I23" s="13">
        <f t="shared" si="2"/>
      </c>
      <c r="J23" s="14"/>
      <c r="K23" s="14"/>
      <c r="L23" s="13">
        <f t="shared" si="3"/>
      </c>
      <c r="M23" s="13">
        <f t="shared" si="4"/>
      </c>
      <c r="N23" s="104" t="e">
        <f>IF(#REF!="DOSSEVILLE",#REF!,"")</f>
        <v>#REF!</v>
      </c>
      <c r="O23" s="13"/>
      <c r="P23" s="13">
        <f t="shared" si="5"/>
      </c>
      <c r="Q23" s="52">
        <f t="shared" si="11"/>
      </c>
      <c r="R23" s="104" t="e">
        <f>IF(#REF!="GOUEDARD",#REF!,"")</f>
        <v>#REF!</v>
      </c>
      <c r="S23" s="73"/>
      <c r="T23" s="76">
        <f t="shared" si="6"/>
      </c>
      <c r="U23" s="76">
        <f t="shared" si="7"/>
      </c>
      <c r="V23" s="81"/>
      <c r="W23" s="20"/>
      <c r="X23" s="11">
        <f t="shared" si="8"/>
        <v>0</v>
      </c>
      <c r="Z23" s="11">
        <f t="shared" si="9"/>
        <v>0</v>
      </c>
      <c r="AA23" s="11">
        <f t="shared" si="10"/>
        <v>0</v>
      </c>
      <c r="AB23" s="234"/>
      <c r="AC23" s="22" t="s">
        <v>21</v>
      </c>
      <c r="AD23" s="30">
        <v>56</v>
      </c>
      <c r="AE23" s="22" t="s">
        <v>21</v>
      </c>
      <c r="AF23" s="83"/>
      <c r="AG23" s="85">
        <v>0.458333333333333</v>
      </c>
    </row>
    <row r="24" spans="1:33" s="9" customFormat="1" ht="24.75" customHeight="1">
      <c r="A24" s="261">
        <f>A22+1</f>
        <v>41072</v>
      </c>
      <c r="B24" s="3"/>
      <c r="C24" s="3"/>
      <c r="D24" s="42"/>
      <c r="E24" s="3">
        <f t="shared" si="0"/>
        <v>24</v>
      </c>
      <c r="F24" s="3">
        <v>0.0625</v>
      </c>
      <c r="G24" s="4"/>
      <c r="H24" s="10">
        <f t="shared" si="1"/>
      </c>
      <c r="I24" s="10">
        <f t="shared" si="2"/>
      </c>
      <c r="J24" s="38"/>
      <c r="K24" s="38"/>
      <c r="L24" s="10">
        <f t="shared" si="3"/>
      </c>
      <c r="M24" s="10">
        <f t="shared" si="4"/>
      </c>
      <c r="N24" s="105" t="e">
        <f>IF(#REF!="DOSSEVILLE",#REF!,"")</f>
        <v>#REF!</v>
      </c>
      <c r="O24" s="10"/>
      <c r="P24" s="10">
        <f t="shared" si="5"/>
      </c>
      <c r="Q24" s="51">
        <f t="shared" si="11"/>
      </c>
      <c r="R24" s="105" t="e">
        <f>IF(#REF!="GOUEDARD",#REF!,"")</f>
        <v>#REF!</v>
      </c>
      <c r="S24" s="72"/>
      <c r="T24" s="75">
        <f t="shared" si="6"/>
      </c>
      <c r="U24" s="75">
        <f t="shared" si="7"/>
      </c>
      <c r="V24" s="79"/>
      <c r="W24" s="17"/>
      <c r="X24" s="11">
        <f t="shared" si="8"/>
        <v>0</v>
      </c>
      <c r="Z24" s="11">
        <f t="shared" si="9"/>
        <v>0</v>
      </c>
      <c r="AA24" s="11">
        <f t="shared" si="10"/>
        <v>0</v>
      </c>
      <c r="AB24" s="233">
        <f>A24</f>
        <v>41072</v>
      </c>
      <c r="AC24" s="21">
        <v>0.041666666666666664</v>
      </c>
      <c r="AD24" s="29">
        <v>51</v>
      </c>
      <c r="AE24" s="21">
        <v>0.3541666666666667</v>
      </c>
      <c r="AF24" s="61"/>
      <c r="AG24" s="86">
        <v>0.479166666666667</v>
      </c>
    </row>
    <row r="25" spans="1:33" s="9" customFormat="1" ht="24.75" customHeight="1">
      <c r="A25" s="262"/>
      <c r="B25" s="5"/>
      <c r="C25" s="5"/>
      <c r="D25" s="41"/>
      <c r="E25" s="5">
        <f t="shared" si="0"/>
        <v>24</v>
      </c>
      <c r="F25" s="5">
        <v>0.14583333333333334</v>
      </c>
      <c r="G25" s="6"/>
      <c r="H25" s="13">
        <f t="shared" si="1"/>
      </c>
      <c r="I25" s="13">
        <f t="shared" si="2"/>
      </c>
      <c r="J25" s="14"/>
      <c r="K25" s="14"/>
      <c r="L25" s="13">
        <f t="shared" si="3"/>
      </c>
      <c r="M25" s="13">
        <f t="shared" si="4"/>
      </c>
      <c r="N25" s="104" t="e">
        <f>IF(#REF!="DOSSEVILLE",#REF!,"")</f>
        <v>#REF!</v>
      </c>
      <c r="O25" s="13"/>
      <c r="P25" s="13">
        <f t="shared" si="5"/>
      </c>
      <c r="Q25" s="52">
        <f t="shared" si="11"/>
      </c>
      <c r="R25" s="104" t="e">
        <f>IF(#REF!="GOUEDARD",#REF!,"")</f>
        <v>#REF!</v>
      </c>
      <c r="S25" s="73"/>
      <c r="T25" s="76">
        <f t="shared" si="6"/>
      </c>
      <c r="U25" s="76">
        <f t="shared" si="7"/>
      </c>
      <c r="V25" s="81"/>
      <c r="W25" s="20"/>
      <c r="X25" s="11">
        <f t="shared" si="8"/>
        <v>0</v>
      </c>
      <c r="Z25" s="11">
        <f t="shared" si="9"/>
        <v>0</v>
      </c>
      <c r="AA25" s="11">
        <f t="shared" si="10"/>
        <v>0</v>
      </c>
      <c r="AB25" s="234"/>
      <c r="AC25" s="22">
        <v>0.5416666666666666</v>
      </c>
      <c r="AD25" s="30">
        <v>48</v>
      </c>
      <c r="AE25" s="22">
        <v>0.875</v>
      </c>
      <c r="AF25" s="83"/>
      <c r="AG25" s="85">
        <v>0.5</v>
      </c>
    </row>
    <row r="26" spans="1:33" s="9" customFormat="1" ht="24.75" customHeight="1">
      <c r="A26" s="258">
        <f>A24+1</f>
        <v>41073</v>
      </c>
      <c r="B26" s="3"/>
      <c r="C26" s="3"/>
      <c r="D26" s="42"/>
      <c r="E26" s="3">
        <f t="shared" si="0"/>
        <v>24</v>
      </c>
      <c r="F26" s="3">
        <v>0.020833333333333332</v>
      </c>
      <c r="G26" s="4"/>
      <c r="H26" s="10">
        <f t="shared" si="1"/>
      </c>
      <c r="I26" s="10">
        <f t="shared" si="2"/>
      </c>
      <c r="J26" s="38"/>
      <c r="K26" s="38"/>
      <c r="L26" s="10">
        <f t="shared" si="3"/>
      </c>
      <c r="M26" s="10">
        <f t="shared" si="4"/>
      </c>
      <c r="N26" s="105" t="e">
        <f>IF(#REF!="DOSSEVILLE",#REF!,"")</f>
        <v>#REF!</v>
      </c>
      <c r="O26" s="10"/>
      <c r="P26" s="10">
        <f t="shared" si="5"/>
      </c>
      <c r="Q26" s="51">
        <f t="shared" si="11"/>
      </c>
      <c r="R26" s="105" t="e">
        <f>IF(#REF!="GOUEDARD",#REF!,"")</f>
        <v>#REF!</v>
      </c>
      <c r="S26" s="72"/>
      <c r="T26" s="75">
        <f t="shared" si="6"/>
      </c>
      <c r="U26" s="75">
        <f t="shared" si="7"/>
      </c>
      <c r="V26" s="79"/>
      <c r="W26" s="17"/>
      <c r="X26" s="11">
        <f t="shared" si="8"/>
        <v>0</v>
      </c>
      <c r="Z26" s="11">
        <f t="shared" si="9"/>
        <v>0</v>
      </c>
      <c r="AA26" s="11">
        <f t="shared" si="10"/>
        <v>0</v>
      </c>
      <c r="AB26" s="233">
        <f>A26</f>
        <v>41073</v>
      </c>
      <c r="AC26" s="21">
        <v>0.08333333333333333</v>
      </c>
      <c r="AD26" s="29">
        <v>46</v>
      </c>
      <c r="AE26" s="21">
        <v>0.3958333333333333</v>
      </c>
      <c r="AF26" s="61"/>
      <c r="AG26" s="86">
        <v>0.520833333333333</v>
      </c>
    </row>
    <row r="27" spans="1:33" s="9" customFormat="1" ht="24.75" customHeight="1">
      <c r="A27" s="257"/>
      <c r="B27" s="5"/>
      <c r="C27" s="5"/>
      <c r="D27" s="41"/>
      <c r="E27" s="5">
        <f t="shared" si="0"/>
        <v>24</v>
      </c>
      <c r="F27" s="5">
        <v>0.1875</v>
      </c>
      <c r="G27" s="6"/>
      <c r="H27" s="13">
        <f t="shared" si="1"/>
      </c>
      <c r="I27" s="13">
        <f t="shared" si="2"/>
      </c>
      <c r="J27" s="14"/>
      <c r="K27" s="14"/>
      <c r="L27" s="13">
        <f t="shared" si="3"/>
      </c>
      <c r="M27" s="13">
        <f t="shared" si="4"/>
      </c>
      <c r="N27" s="104" t="e">
        <f>IF(#REF!="DOSSEVILLE",#REF!,"")</f>
        <v>#REF!</v>
      </c>
      <c r="O27" s="13"/>
      <c r="P27" s="13">
        <f t="shared" si="5"/>
      </c>
      <c r="Q27" s="52">
        <f t="shared" si="11"/>
      </c>
      <c r="R27" s="104" t="e">
        <f>IF(#REF!="GOUEDARD",#REF!,"")</f>
        <v>#REF!</v>
      </c>
      <c r="S27" s="73"/>
      <c r="T27" s="76">
        <f t="shared" si="6"/>
      </c>
      <c r="U27" s="76">
        <f t="shared" si="7"/>
      </c>
      <c r="V27" s="81"/>
      <c r="W27" s="20"/>
      <c r="X27" s="11">
        <f t="shared" si="8"/>
        <v>0</v>
      </c>
      <c r="Z27" s="11">
        <f t="shared" si="9"/>
        <v>0</v>
      </c>
      <c r="AA27" s="11">
        <f t="shared" si="10"/>
        <v>0</v>
      </c>
      <c r="AB27" s="234"/>
      <c r="AC27" s="22">
        <v>0.6041666666666666</v>
      </c>
      <c r="AD27" s="30">
        <v>44</v>
      </c>
      <c r="AE27" s="22">
        <v>0.9375</v>
      </c>
      <c r="AF27" s="83"/>
      <c r="AG27" s="85">
        <v>0.541666666666667</v>
      </c>
    </row>
    <row r="28" spans="1:33" s="9" customFormat="1" ht="24.75" customHeight="1">
      <c r="A28" s="259">
        <f>A26+1</f>
        <v>41074</v>
      </c>
      <c r="B28" s="3"/>
      <c r="C28" s="3"/>
      <c r="D28" s="42"/>
      <c r="E28" s="3">
        <f t="shared" si="0"/>
        <v>24</v>
      </c>
      <c r="F28" s="3">
        <v>0</v>
      </c>
      <c r="G28" s="4"/>
      <c r="H28" s="10">
        <f t="shared" si="1"/>
      </c>
      <c r="I28" s="10">
        <f t="shared" si="2"/>
      </c>
      <c r="J28" s="38"/>
      <c r="K28" s="38"/>
      <c r="L28" s="10">
        <f t="shared" si="3"/>
      </c>
      <c r="M28" s="10">
        <f t="shared" si="4"/>
      </c>
      <c r="N28" s="105" t="e">
        <f>IF(#REF!="DOSSEVILLE",#REF!,"")</f>
        <v>#REF!</v>
      </c>
      <c r="O28" s="10"/>
      <c r="P28" s="10">
        <f t="shared" si="5"/>
      </c>
      <c r="Q28" s="51">
        <f t="shared" si="11"/>
      </c>
      <c r="R28" s="105" t="e">
        <f>IF(#REF!="GOUEDARD",#REF!,"")</f>
        <v>#REF!</v>
      </c>
      <c r="S28" s="72"/>
      <c r="T28" s="75">
        <f t="shared" si="6"/>
      </c>
      <c r="U28" s="75">
        <f t="shared" si="7"/>
      </c>
      <c r="V28" s="79"/>
      <c r="W28" s="17"/>
      <c r="X28" s="11">
        <f t="shared" si="8"/>
        <v>0</v>
      </c>
      <c r="Z28" s="11">
        <f t="shared" si="9"/>
        <v>0</v>
      </c>
      <c r="AA28" s="11">
        <f t="shared" si="10"/>
        <v>0</v>
      </c>
      <c r="AB28" s="235">
        <f>A28</f>
        <v>41074</v>
      </c>
      <c r="AC28" s="21">
        <v>0.125</v>
      </c>
      <c r="AD28" s="29">
        <v>45</v>
      </c>
      <c r="AE28" s="21">
        <v>0.4583333333333333</v>
      </c>
      <c r="AF28" s="63"/>
      <c r="AG28" s="86">
        <v>0.5625</v>
      </c>
    </row>
    <row r="29" spans="1:33" s="9" customFormat="1" ht="24.75" customHeight="1">
      <c r="A29" s="260"/>
      <c r="B29" s="5"/>
      <c r="C29" s="5"/>
      <c r="D29" s="41"/>
      <c r="E29" s="5">
        <f t="shared" si="0"/>
        <v>24</v>
      </c>
      <c r="F29" s="5">
        <v>0.20833333333333334</v>
      </c>
      <c r="G29" s="6"/>
      <c r="H29" s="13">
        <f t="shared" si="1"/>
      </c>
      <c r="I29" s="13">
        <f t="shared" si="2"/>
      </c>
      <c r="J29" s="14"/>
      <c r="K29" s="14"/>
      <c r="L29" s="13">
        <f t="shared" si="3"/>
      </c>
      <c r="M29" s="13">
        <f t="shared" si="4"/>
      </c>
      <c r="N29" s="104" t="e">
        <f>IF(#REF!="DOSSEVILLE",#REF!,"")</f>
        <v>#REF!</v>
      </c>
      <c r="O29" s="13"/>
      <c r="P29" s="13">
        <f t="shared" si="5"/>
      </c>
      <c r="Q29" s="52">
        <f t="shared" si="11"/>
      </c>
      <c r="R29" s="104" t="e">
        <f>IF(#REF!="GOUEDARD",#REF!,"")</f>
        <v>#REF!</v>
      </c>
      <c r="S29" s="73"/>
      <c r="T29" s="76">
        <f t="shared" si="6"/>
      </c>
      <c r="U29" s="76">
        <f t="shared" si="7"/>
      </c>
      <c r="V29" s="81"/>
      <c r="W29" s="20"/>
      <c r="X29" s="11">
        <f t="shared" si="8"/>
        <v>0</v>
      </c>
      <c r="Z29" s="11">
        <f t="shared" si="9"/>
        <v>0</v>
      </c>
      <c r="AA29" s="11">
        <f t="shared" si="10"/>
        <v>0</v>
      </c>
      <c r="AB29" s="236"/>
      <c r="AC29" s="22">
        <v>0.6458333333333334</v>
      </c>
      <c r="AD29" s="30">
        <v>46</v>
      </c>
      <c r="AE29" s="22">
        <v>0.9583333333333334</v>
      </c>
      <c r="AF29" s="62"/>
      <c r="AG29" s="85">
        <v>0.583333333333333</v>
      </c>
    </row>
    <row r="30" spans="1:33" s="9" customFormat="1" ht="24.75" customHeight="1">
      <c r="A30" s="259">
        <f>A28+1</f>
        <v>41075</v>
      </c>
      <c r="B30" s="3"/>
      <c r="C30" s="3"/>
      <c r="D30" s="42"/>
      <c r="E30" s="3">
        <f t="shared" si="0"/>
        <v>24</v>
      </c>
      <c r="F30" s="3">
        <v>0</v>
      </c>
      <c r="G30" s="28"/>
      <c r="H30" s="10">
        <f t="shared" si="1"/>
      </c>
      <c r="I30" s="10">
        <f t="shared" si="2"/>
      </c>
      <c r="J30" s="38"/>
      <c r="K30" s="38"/>
      <c r="L30" s="10">
        <f t="shared" si="3"/>
      </c>
      <c r="M30" s="10">
        <f t="shared" si="4"/>
      </c>
      <c r="N30" s="105" t="e">
        <f>IF(#REF!="DOSSEVILLE",#REF!,"")</f>
        <v>#REF!</v>
      </c>
      <c r="O30" s="10"/>
      <c r="P30" s="10">
        <f t="shared" si="5"/>
      </c>
      <c r="Q30" s="51">
        <f t="shared" si="11"/>
      </c>
      <c r="R30" s="105" t="e">
        <f>IF(#REF!="GOUEDARD",#REF!,"")</f>
        <v>#REF!</v>
      </c>
      <c r="S30" s="72"/>
      <c r="T30" s="75">
        <f t="shared" si="6"/>
      </c>
      <c r="U30" s="75">
        <f t="shared" si="7"/>
      </c>
      <c r="V30" s="79"/>
      <c r="W30" s="17"/>
      <c r="X30" s="11">
        <f t="shared" si="8"/>
        <v>0</v>
      </c>
      <c r="Z30" s="11">
        <f t="shared" si="9"/>
        <v>0</v>
      </c>
      <c r="AA30" s="11">
        <f t="shared" si="10"/>
        <v>0</v>
      </c>
      <c r="AB30" s="235">
        <f>A30</f>
        <v>41075</v>
      </c>
      <c r="AC30" s="21">
        <v>0.16666666666666666</v>
      </c>
      <c r="AD30" s="29">
        <v>48</v>
      </c>
      <c r="AE30" s="21">
        <v>0.4791666666666667</v>
      </c>
      <c r="AF30" s="63"/>
      <c r="AG30" s="86">
        <v>0.604166666666667</v>
      </c>
    </row>
    <row r="31" spans="1:33" s="9" customFormat="1" ht="24.75" customHeight="1">
      <c r="A31" s="260"/>
      <c r="B31" s="5"/>
      <c r="C31" s="5"/>
      <c r="D31" s="41"/>
      <c r="E31" s="5">
        <f t="shared" si="0"/>
        <v>24</v>
      </c>
      <c r="F31" s="5">
        <v>0.25</v>
      </c>
      <c r="G31" s="36"/>
      <c r="H31" s="13">
        <f t="shared" si="1"/>
      </c>
      <c r="I31" s="13">
        <f t="shared" si="2"/>
      </c>
      <c r="J31" s="14"/>
      <c r="K31" s="14"/>
      <c r="L31" s="13">
        <f t="shared" si="3"/>
      </c>
      <c r="M31" s="13">
        <f t="shared" si="4"/>
      </c>
      <c r="N31" s="104" t="e">
        <f>IF(#REF!="DOSSEVILLE",#REF!,"")</f>
        <v>#REF!</v>
      </c>
      <c r="O31" s="13"/>
      <c r="P31" s="13">
        <f t="shared" si="5"/>
      </c>
      <c r="Q31" s="52">
        <f t="shared" si="11"/>
      </c>
      <c r="R31" s="104" t="e">
        <f>IF(#REF!="GOUEDARD",#REF!,"")</f>
        <v>#REF!</v>
      </c>
      <c r="S31" s="73"/>
      <c r="T31" s="76">
        <f t="shared" si="6"/>
      </c>
      <c r="U31" s="76">
        <f t="shared" si="7"/>
      </c>
      <c r="V31" s="81"/>
      <c r="W31" s="20"/>
      <c r="X31" s="11">
        <f t="shared" si="8"/>
        <v>0</v>
      </c>
      <c r="Z31" s="11">
        <f t="shared" si="9"/>
        <v>0</v>
      </c>
      <c r="AA31" s="11">
        <f t="shared" si="10"/>
        <v>0</v>
      </c>
      <c r="AB31" s="236"/>
      <c r="AC31" s="22">
        <v>0.6666666666666666</v>
      </c>
      <c r="AD31" s="30">
        <v>51</v>
      </c>
      <c r="AE31" s="22">
        <v>0.020833333333333332</v>
      </c>
      <c r="AF31" s="62"/>
      <c r="AG31" s="85">
        <v>0.625</v>
      </c>
    </row>
    <row r="32" spans="1:33" s="9" customFormat="1" ht="24.75" customHeight="1">
      <c r="A32" s="259">
        <f>A30+1</f>
        <v>41076</v>
      </c>
      <c r="B32" s="3"/>
      <c r="C32" s="3"/>
      <c r="D32" s="42"/>
      <c r="E32" s="3">
        <f t="shared" si="0"/>
        <v>24</v>
      </c>
      <c r="F32" s="3">
        <v>0</v>
      </c>
      <c r="G32" s="28"/>
      <c r="H32" s="10">
        <f t="shared" si="1"/>
      </c>
      <c r="I32" s="10">
        <f t="shared" si="2"/>
      </c>
      <c r="J32" s="38"/>
      <c r="K32" s="38"/>
      <c r="L32" s="10">
        <f t="shared" si="3"/>
      </c>
      <c r="M32" s="10">
        <f t="shared" si="4"/>
      </c>
      <c r="N32" s="105" t="e">
        <f>IF(#REF!="DOSSEVILLE",#REF!,"")</f>
        <v>#REF!</v>
      </c>
      <c r="O32" s="10"/>
      <c r="P32" s="10">
        <f t="shared" si="5"/>
      </c>
      <c r="Q32" s="51">
        <f t="shared" si="11"/>
      </c>
      <c r="R32" s="105" t="e">
        <f>IF(#REF!="GOUEDARD",#REF!,"")</f>
        <v>#REF!</v>
      </c>
      <c r="S32" s="72"/>
      <c r="T32" s="75">
        <f t="shared" si="6"/>
      </c>
      <c r="U32" s="75">
        <f t="shared" si="7"/>
      </c>
      <c r="V32" s="79"/>
      <c r="W32" s="17"/>
      <c r="X32" s="11">
        <f t="shared" si="8"/>
        <v>0</v>
      </c>
      <c r="Z32" s="11">
        <f t="shared" si="9"/>
        <v>0</v>
      </c>
      <c r="AA32" s="11">
        <f t="shared" si="10"/>
        <v>0</v>
      </c>
      <c r="AB32" s="264">
        <f>A32</f>
        <v>41076</v>
      </c>
      <c r="AC32" s="21">
        <v>0.20833333333333334</v>
      </c>
      <c r="AD32" s="29">
        <v>54</v>
      </c>
      <c r="AE32" s="21">
        <v>0.5208333333333334</v>
      </c>
      <c r="AF32" s="63"/>
      <c r="AG32" s="86">
        <v>0.645833333333333</v>
      </c>
    </row>
    <row r="33" spans="1:33" s="9" customFormat="1" ht="24.75" customHeight="1">
      <c r="A33" s="260"/>
      <c r="B33" s="5"/>
      <c r="C33" s="5"/>
      <c r="D33" s="41"/>
      <c r="E33" s="5">
        <f t="shared" si="0"/>
        <v>24</v>
      </c>
      <c r="F33" s="5">
        <v>0.2916666666666667</v>
      </c>
      <c r="G33" s="36"/>
      <c r="H33" s="13">
        <f t="shared" si="1"/>
      </c>
      <c r="I33" s="13">
        <f t="shared" si="2"/>
      </c>
      <c r="J33" s="14"/>
      <c r="K33" s="14"/>
      <c r="L33" s="13">
        <f t="shared" si="3"/>
      </c>
      <c r="M33" s="13">
        <f t="shared" si="4"/>
      </c>
      <c r="N33" s="104" t="e">
        <f>IF(#REF!="DOSSEVILLE",#REF!,"")</f>
        <v>#REF!</v>
      </c>
      <c r="O33" s="13"/>
      <c r="P33" s="13">
        <f t="shared" si="5"/>
      </c>
      <c r="Q33" s="52">
        <f t="shared" si="11"/>
      </c>
      <c r="R33" s="104" t="e">
        <f>IF(#REF!="GOUEDARD",#REF!,"")</f>
        <v>#REF!</v>
      </c>
      <c r="S33" s="73"/>
      <c r="T33" s="76">
        <f t="shared" si="6"/>
      </c>
      <c r="U33" s="76">
        <f t="shared" si="7"/>
      </c>
      <c r="V33" s="81"/>
      <c r="W33" s="20"/>
      <c r="X33" s="11">
        <f t="shared" si="8"/>
        <v>0</v>
      </c>
      <c r="Z33" s="11">
        <f t="shared" si="9"/>
        <v>0</v>
      </c>
      <c r="AA33" s="11">
        <f t="shared" si="10"/>
        <v>0</v>
      </c>
      <c r="AB33" s="245"/>
      <c r="AC33" s="22">
        <v>0.7083333333333334</v>
      </c>
      <c r="AD33" s="35">
        <v>57</v>
      </c>
      <c r="AE33" s="22">
        <v>0.041666666666666664</v>
      </c>
      <c r="AF33" s="62"/>
      <c r="AG33" s="85">
        <v>0.666666666666667</v>
      </c>
    </row>
    <row r="34" spans="1:33" s="19" customFormat="1" ht="24.75" customHeight="1">
      <c r="A34" s="254">
        <f>A32+1</f>
        <v>41077</v>
      </c>
      <c r="B34" s="3"/>
      <c r="C34" s="3"/>
      <c r="D34" s="42"/>
      <c r="E34" s="3">
        <f aca="true" t="shared" si="12" ref="E34:E61">IF($C34&gt;$B34,($C34-$B34),(($C34+24)-$B34))</f>
        <v>24</v>
      </c>
      <c r="F34" s="3">
        <v>0</v>
      </c>
      <c r="G34" s="4"/>
      <c r="H34" s="10">
        <f t="shared" si="1"/>
      </c>
      <c r="I34" s="10">
        <f aca="true" t="shared" si="13" ref="I34:I61">IF(G34="CONGNET",F34,"")</f>
      </c>
      <c r="J34" s="38"/>
      <c r="K34" s="38"/>
      <c r="L34" s="10">
        <f aca="true" t="shared" si="14" ref="L34:L61">IF($G34="DOSSEVILLE",$X34,"")</f>
      </c>
      <c r="M34" s="10">
        <f aca="true" t="shared" si="15" ref="M34:M61">IF(G34="DOSSEVILLE",F34,"")</f>
      </c>
      <c r="N34" s="105" t="e">
        <f>IF(#REF!="DOSSEVILLE",#REF!,"")</f>
        <v>#REF!</v>
      </c>
      <c r="O34" s="10"/>
      <c r="P34" s="10">
        <f aca="true" t="shared" si="16" ref="P34:P61">IF($G34="GOUEDARD",$X34,"")</f>
      </c>
      <c r="Q34" s="51">
        <f t="shared" si="11"/>
      </c>
      <c r="R34" s="105" t="e">
        <f>IF(#REF!="GOUEDARD",#REF!,"")</f>
        <v>#REF!</v>
      </c>
      <c r="S34" s="72"/>
      <c r="T34" s="75">
        <f aca="true" t="shared" si="17" ref="T34:T61">IF($G34="MARAIS",$X34,"")</f>
      </c>
      <c r="U34" s="75">
        <f aca="true" t="shared" si="18" ref="U34:U61">IF($G34="MARAIS",$F34,"")</f>
      </c>
      <c r="V34" s="79"/>
      <c r="W34" s="17"/>
      <c r="X34" s="11">
        <f aca="true" t="shared" si="19" ref="X34:X61">TIMEVALUE(TEXT(E34,"h:mm"))</f>
        <v>0</v>
      </c>
      <c r="Y34" s="9"/>
      <c r="Z34" s="11">
        <f aca="true" t="shared" si="20" ref="Z34:Z61">X34</f>
        <v>0</v>
      </c>
      <c r="AA34" s="11">
        <f aca="true" t="shared" si="21" ref="AA34:AA61">Z34</f>
        <v>0</v>
      </c>
      <c r="AB34" s="266">
        <f>A34</f>
        <v>41077</v>
      </c>
      <c r="AC34" s="56">
        <v>0.25</v>
      </c>
      <c r="AD34" s="57">
        <v>60</v>
      </c>
      <c r="AE34" s="56">
        <v>0.5625</v>
      </c>
      <c r="AF34" s="64"/>
      <c r="AG34" s="86">
        <v>0.6875</v>
      </c>
    </row>
    <row r="35" spans="1:33" s="9" customFormat="1" ht="24.75" customHeight="1">
      <c r="A35" s="255"/>
      <c r="B35" s="5"/>
      <c r="C35" s="5"/>
      <c r="D35" s="41"/>
      <c r="E35" s="5">
        <f t="shared" si="12"/>
        <v>24</v>
      </c>
      <c r="F35" s="5">
        <v>0.2916666666666667</v>
      </c>
      <c r="G35" s="6"/>
      <c r="H35" s="13">
        <f t="shared" si="1"/>
      </c>
      <c r="I35" s="13">
        <f t="shared" si="13"/>
      </c>
      <c r="J35" s="14"/>
      <c r="K35" s="14"/>
      <c r="L35" s="13">
        <f t="shared" si="14"/>
      </c>
      <c r="M35" s="13">
        <f t="shared" si="15"/>
      </c>
      <c r="N35" s="104" t="e">
        <f>IF(#REF!="DOSSEVILLE",#REF!,"")</f>
        <v>#REF!</v>
      </c>
      <c r="O35" s="13"/>
      <c r="P35" s="13">
        <f t="shared" si="16"/>
      </c>
      <c r="Q35" s="52">
        <f aca="true" t="shared" si="22" ref="Q35:Q61">IF(G35="GOUEDARD",F35,"")</f>
      </c>
      <c r="R35" s="104" t="e">
        <f>IF(#REF!="GOUEDARD",#REF!,"")</f>
        <v>#REF!</v>
      </c>
      <c r="S35" s="76"/>
      <c r="T35" s="76">
        <f t="shared" si="17"/>
      </c>
      <c r="U35" s="76">
        <f t="shared" si="18"/>
      </c>
      <c r="V35" s="81"/>
      <c r="W35" s="20"/>
      <c r="X35" s="11">
        <f t="shared" si="19"/>
        <v>0</v>
      </c>
      <c r="Z35" s="11">
        <f t="shared" si="20"/>
        <v>0</v>
      </c>
      <c r="AA35" s="11">
        <f t="shared" si="21"/>
        <v>0</v>
      </c>
      <c r="AB35" s="279"/>
      <c r="AC35" s="54">
        <v>0.7708333333333334</v>
      </c>
      <c r="AD35" s="55">
        <v>63</v>
      </c>
      <c r="AE35" s="54">
        <v>0.0625</v>
      </c>
      <c r="AF35" s="68"/>
      <c r="AG35" s="85">
        <v>0.708333333333333</v>
      </c>
    </row>
    <row r="36" spans="1:33" s="9" customFormat="1" ht="24.75" customHeight="1">
      <c r="A36" s="258">
        <f>A34+1</f>
        <v>41078</v>
      </c>
      <c r="B36" s="3"/>
      <c r="C36" s="3"/>
      <c r="D36" s="42"/>
      <c r="E36" s="3">
        <f t="shared" si="12"/>
        <v>24</v>
      </c>
      <c r="F36" s="3">
        <v>0</v>
      </c>
      <c r="G36" s="4"/>
      <c r="H36" s="10">
        <f t="shared" si="1"/>
      </c>
      <c r="I36" s="10">
        <f t="shared" si="13"/>
      </c>
      <c r="J36" s="38"/>
      <c r="K36" s="38"/>
      <c r="L36" s="10">
        <f t="shared" si="14"/>
      </c>
      <c r="M36" s="10">
        <f t="shared" si="15"/>
      </c>
      <c r="N36" s="105" t="e">
        <f>IF(#REF!="DOSSEVILLE",#REF!,"")</f>
        <v>#REF!</v>
      </c>
      <c r="O36" s="10"/>
      <c r="P36" s="10">
        <f t="shared" si="16"/>
      </c>
      <c r="Q36" s="51">
        <f t="shared" si="22"/>
      </c>
      <c r="R36" s="105" t="e">
        <f>IF(#REF!="GOUEDARD",#REF!,"")</f>
        <v>#REF!</v>
      </c>
      <c r="S36" s="74"/>
      <c r="T36" s="75">
        <f t="shared" si="17"/>
      </c>
      <c r="U36" s="75">
        <f t="shared" si="18"/>
      </c>
      <c r="V36" s="79"/>
      <c r="W36" s="17"/>
      <c r="X36" s="11">
        <f t="shared" si="19"/>
        <v>0</v>
      </c>
      <c r="Z36" s="11">
        <f t="shared" si="20"/>
        <v>0</v>
      </c>
      <c r="AA36" s="11">
        <f t="shared" si="21"/>
        <v>0</v>
      </c>
      <c r="AB36" s="240">
        <f>A36</f>
        <v>41078</v>
      </c>
      <c r="AC36" s="21">
        <v>0.2708333333333333</v>
      </c>
      <c r="AD36" s="29">
        <v>66</v>
      </c>
      <c r="AE36" s="21">
        <v>0.5833333333333334</v>
      </c>
      <c r="AF36" s="177"/>
      <c r="AG36" s="86">
        <v>0.729166666666667</v>
      </c>
    </row>
    <row r="37" spans="1:33" s="9" customFormat="1" ht="24.75" customHeight="1">
      <c r="A37" s="257"/>
      <c r="B37" s="5"/>
      <c r="C37" s="5"/>
      <c r="D37" s="41"/>
      <c r="E37" s="5">
        <f t="shared" si="12"/>
        <v>24</v>
      </c>
      <c r="F37" s="5">
        <v>0.2916666666666667</v>
      </c>
      <c r="G37" s="6"/>
      <c r="H37" s="13">
        <f t="shared" si="1"/>
      </c>
      <c r="I37" s="13">
        <f t="shared" si="13"/>
      </c>
      <c r="J37" s="14"/>
      <c r="K37" s="14"/>
      <c r="L37" s="13">
        <f t="shared" si="14"/>
      </c>
      <c r="M37" s="13">
        <f t="shared" si="15"/>
      </c>
      <c r="N37" s="104" t="e">
        <f>IF(#REF!="DOSSEVILLE",#REF!,"")</f>
        <v>#REF!</v>
      </c>
      <c r="O37" s="13"/>
      <c r="P37" s="13">
        <f t="shared" si="16"/>
      </c>
      <c r="Q37" s="52">
        <f t="shared" si="22"/>
      </c>
      <c r="R37" s="104" t="e">
        <f>IF(#REF!="GOUEDARD",#REF!,"")</f>
        <v>#REF!</v>
      </c>
      <c r="S37" s="73"/>
      <c r="T37" s="76">
        <f t="shared" si="17"/>
      </c>
      <c r="U37" s="76">
        <f t="shared" si="18"/>
      </c>
      <c r="V37" s="81"/>
      <c r="W37" s="20"/>
      <c r="X37" s="11">
        <f t="shared" si="19"/>
        <v>0</v>
      </c>
      <c r="Z37" s="11">
        <f t="shared" si="20"/>
        <v>0</v>
      </c>
      <c r="AA37" s="11">
        <f t="shared" si="21"/>
        <v>0</v>
      </c>
      <c r="AB37" s="241"/>
      <c r="AC37" s="22">
        <v>0.7708333333333334</v>
      </c>
      <c r="AD37" s="30">
        <v>69</v>
      </c>
      <c r="AE37" s="22">
        <v>0.08333333333333333</v>
      </c>
      <c r="AF37" s="178"/>
      <c r="AG37" s="85">
        <v>0.75</v>
      </c>
    </row>
    <row r="38" spans="1:33" s="9" customFormat="1" ht="24.75" customHeight="1">
      <c r="A38" s="261">
        <f>A36+1</f>
        <v>41079</v>
      </c>
      <c r="B38" s="3"/>
      <c r="C38" s="3"/>
      <c r="D38" s="42"/>
      <c r="E38" s="3">
        <f t="shared" si="12"/>
        <v>24</v>
      </c>
      <c r="F38" s="3">
        <v>0</v>
      </c>
      <c r="G38" s="4"/>
      <c r="H38" s="10">
        <f t="shared" si="1"/>
      </c>
      <c r="I38" s="10">
        <f t="shared" si="13"/>
      </c>
      <c r="J38" s="38"/>
      <c r="K38" s="38"/>
      <c r="L38" s="10">
        <f t="shared" si="14"/>
      </c>
      <c r="M38" s="10">
        <f t="shared" si="15"/>
      </c>
      <c r="N38" s="105" t="e">
        <f>IF(#REF!="DOSSEVILLE",#REF!,"")</f>
        <v>#REF!</v>
      </c>
      <c r="O38" s="10"/>
      <c r="P38" s="10">
        <f t="shared" si="16"/>
      </c>
      <c r="Q38" s="51">
        <f t="shared" si="22"/>
      </c>
      <c r="R38" s="105" t="e">
        <f>IF(#REF!="GOUEDARD",#REF!,"")</f>
        <v>#REF!</v>
      </c>
      <c r="S38" s="72"/>
      <c r="T38" s="75">
        <f t="shared" si="17"/>
      </c>
      <c r="U38" s="75">
        <f t="shared" si="18"/>
      </c>
      <c r="V38" s="79"/>
      <c r="W38" s="17"/>
      <c r="X38" s="11">
        <f t="shared" si="19"/>
        <v>0</v>
      </c>
      <c r="Z38" s="11">
        <f t="shared" si="20"/>
        <v>0</v>
      </c>
      <c r="AA38" s="11">
        <f t="shared" si="21"/>
        <v>0</v>
      </c>
      <c r="AB38" s="240">
        <f>A38</f>
        <v>41079</v>
      </c>
      <c r="AC38" s="21">
        <v>0.2916666666666667</v>
      </c>
      <c r="AD38" s="29">
        <v>72</v>
      </c>
      <c r="AE38" s="21">
        <v>0.6041666666666666</v>
      </c>
      <c r="AF38" s="181"/>
      <c r="AG38" s="86">
        <v>0.770833333333333</v>
      </c>
    </row>
    <row r="39" spans="1:33" s="9" customFormat="1" ht="24.75" customHeight="1">
      <c r="A39" s="262"/>
      <c r="B39" s="5"/>
      <c r="C39" s="5"/>
      <c r="D39" s="41"/>
      <c r="E39" s="5">
        <f t="shared" si="12"/>
        <v>24</v>
      </c>
      <c r="F39" s="5">
        <v>0.2916666666666667</v>
      </c>
      <c r="G39" s="6"/>
      <c r="H39" s="13">
        <f t="shared" si="1"/>
      </c>
      <c r="I39" s="13">
        <f t="shared" si="13"/>
      </c>
      <c r="J39" s="14"/>
      <c r="K39" s="14"/>
      <c r="L39" s="13">
        <f t="shared" si="14"/>
      </c>
      <c r="M39" s="13">
        <f t="shared" si="15"/>
      </c>
      <c r="N39" s="104" t="e">
        <f>IF(#REF!="DOSSEVILLE",#REF!,"")</f>
        <v>#REF!</v>
      </c>
      <c r="O39" s="13"/>
      <c r="P39" s="13">
        <f t="shared" si="16"/>
      </c>
      <c r="Q39" s="52">
        <f t="shared" si="22"/>
      </c>
      <c r="R39" s="104" t="e">
        <f>IF(#REF!="GOUEDARD",#REF!,"")</f>
        <v>#REF!</v>
      </c>
      <c r="S39" s="73"/>
      <c r="T39" s="76">
        <f t="shared" si="17"/>
      </c>
      <c r="U39" s="76">
        <f t="shared" si="18"/>
      </c>
      <c r="V39" s="81"/>
      <c r="W39" s="20"/>
      <c r="X39" s="11">
        <f t="shared" si="19"/>
        <v>0</v>
      </c>
      <c r="Z39" s="11">
        <f t="shared" si="20"/>
        <v>0</v>
      </c>
      <c r="AA39" s="11">
        <f t="shared" si="21"/>
        <v>0</v>
      </c>
      <c r="AB39" s="286"/>
      <c r="AC39" s="22">
        <v>0.8125</v>
      </c>
      <c r="AD39" s="30">
        <v>74</v>
      </c>
      <c r="AE39" s="22">
        <v>0.125</v>
      </c>
      <c r="AF39" s="179"/>
      <c r="AG39" s="85">
        <v>0.791666666666667</v>
      </c>
    </row>
    <row r="40" spans="1:33" s="9" customFormat="1" ht="24.75" customHeight="1">
      <c r="A40" s="258">
        <f>A38+1</f>
        <v>41080</v>
      </c>
      <c r="B40" s="3"/>
      <c r="C40" s="3"/>
      <c r="D40" s="42"/>
      <c r="E40" s="3">
        <f t="shared" si="12"/>
        <v>24</v>
      </c>
      <c r="F40" s="3">
        <v>0</v>
      </c>
      <c r="G40" s="4"/>
      <c r="H40" s="10">
        <f t="shared" si="1"/>
      </c>
      <c r="I40" s="10">
        <f t="shared" si="13"/>
      </c>
      <c r="J40" s="38"/>
      <c r="K40" s="38"/>
      <c r="L40" s="10">
        <f t="shared" si="14"/>
      </c>
      <c r="M40" s="10">
        <f t="shared" si="15"/>
      </c>
      <c r="N40" s="105" t="e">
        <f>IF(#REF!="DOSSEVILLE",#REF!,"")</f>
        <v>#REF!</v>
      </c>
      <c r="O40" s="10"/>
      <c r="P40" s="10">
        <f t="shared" si="16"/>
      </c>
      <c r="Q40" s="51">
        <f t="shared" si="22"/>
      </c>
      <c r="R40" s="105" t="e">
        <f>IF(#REF!="GOUEDARD",#REF!,"")</f>
        <v>#REF!</v>
      </c>
      <c r="S40" s="72"/>
      <c r="T40" s="75">
        <f t="shared" si="17"/>
      </c>
      <c r="U40" s="75">
        <f t="shared" si="18"/>
      </c>
      <c r="V40" s="79"/>
      <c r="W40" s="17"/>
      <c r="X40" s="11">
        <f t="shared" si="19"/>
        <v>0</v>
      </c>
      <c r="Z40" s="11">
        <f t="shared" si="20"/>
        <v>0</v>
      </c>
      <c r="AA40" s="11">
        <f t="shared" si="21"/>
        <v>0</v>
      </c>
      <c r="AB40" s="240">
        <f>A40</f>
        <v>41080</v>
      </c>
      <c r="AC40" s="21">
        <v>0.3125</v>
      </c>
      <c r="AD40" s="29">
        <v>76</v>
      </c>
      <c r="AE40" s="21">
        <v>0.6458333333333334</v>
      </c>
      <c r="AF40" s="180" t="s">
        <v>24</v>
      </c>
      <c r="AG40" s="86">
        <v>0.8125</v>
      </c>
    </row>
    <row r="41" spans="1:33" s="9" customFormat="1" ht="24.75" customHeight="1">
      <c r="A41" s="257"/>
      <c r="B41" s="5"/>
      <c r="C41" s="5"/>
      <c r="D41" s="41"/>
      <c r="E41" s="5">
        <f t="shared" si="12"/>
        <v>24</v>
      </c>
      <c r="F41" s="5">
        <v>0.2708333333333333</v>
      </c>
      <c r="G41" s="6"/>
      <c r="H41" s="13">
        <f t="shared" si="1"/>
      </c>
      <c r="I41" s="13">
        <f t="shared" si="13"/>
      </c>
      <c r="J41" s="14"/>
      <c r="K41" s="14"/>
      <c r="L41" s="13">
        <f t="shared" si="14"/>
      </c>
      <c r="M41" s="13">
        <f t="shared" si="15"/>
      </c>
      <c r="N41" s="104" t="e">
        <f>IF(#REF!="DOSSEVILLE",#REF!,"")</f>
        <v>#REF!</v>
      </c>
      <c r="O41" s="13"/>
      <c r="P41" s="13">
        <f t="shared" si="16"/>
      </c>
      <c r="Q41" s="52">
        <f t="shared" si="22"/>
      </c>
      <c r="R41" s="104" t="e">
        <f>IF(#REF!="GOUEDARD",#REF!,"")</f>
        <v>#REF!</v>
      </c>
      <c r="S41" s="73"/>
      <c r="T41" s="76">
        <f t="shared" si="17"/>
      </c>
      <c r="U41" s="76">
        <f t="shared" si="18"/>
      </c>
      <c r="V41" s="81"/>
      <c r="W41" s="20"/>
      <c r="X41" s="11">
        <f t="shared" si="19"/>
        <v>0</v>
      </c>
      <c r="Z41" s="11">
        <f t="shared" si="20"/>
        <v>0</v>
      </c>
      <c r="AA41" s="11">
        <f t="shared" si="21"/>
        <v>0</v>
      </c>
      <c r="AB41" s="241"/>
      <c r="AC41" s="22">
        <v>0.8333333333333334</v>
      </c>
      <c r="AD41" s="30">
        <v>76</v>
      </c>
      <c r="AE41" s="22">
        <v>0.125</v>
      </c>
      <c r="AF41" s="174" t="s">
        <v>25</v>
      </c>
      <c r="AG41" s="85">
        <v>0.833333333333333</v>
      </c>
    </row>
    <row r="42" spans="1:33" s="9" customFormat="1" ht="24.75" customHeight="1">
      <c r="A42" s="259">
        <f>A40+1</f>
        <v>41081</v>
      </c>
      <c r="B42" s="3"/>
      <c r="C42" s="3"/>
      <c r="D42" s="42"/>
      <c r="E42" s="3">
        <f t="shared" si="12"/>
        <v>24</v>
      </c>
      <c r="F42" s="3">
        <v>0</v>
      </c>
      <c r="G42" s="28"/>
      <c r="H42" s="10">
        <f t="shared" si="1"/>
      </c>
      <c r="I42" s="10">
        <f t="shared" si="13"/>
      </c>
      <c r="J42" s="38"/>
      <c r="K42" s="38"/>
      <c r="L42" s="10">
        <f t="shared" si="14"/>
      </c>
      <c r="M42" s="10">
        <f t="shared" si="15"/>
      </c>
      <c r="N42" s="105" t="e">
        <f>IF(#REF!="DOSSEVILLE",#REF!,"")</f>
        <v>#REF!</v>
      </c>
      <c r="O42" s="10"/>
      <c r="P42" s="10">
        <f t="shared" si="16"/>
      </c>
      <c r="Q42" s="51">
        <f t="shared" si="22"/>
      </c>
      <c r="R42" s="105" t="e">
        <f>IF(#REF!="GOUEDARD",#REF!,"")</f>
        <v>#REF!</v>
      </c>
      <c r="S42" s="72"/>
      <c r="T42" s="75">
        <f t="shared" si="17"/>
      </c>
      <c r="U42" s="75">
        <f t="shared" si="18"/>
      </c>
      <c r="V42" s="79"/>
      <c r="W42" s="17"/>
      <c r="X42" s="11">
        <f t="shared" si="19"/>
        <v>0</v>
      </c>
      <c r="Z42" s="11">
        <f t="shared" si="20"/>
        <v>0</v>
      </c>
      <c r="AA42" s="11">
        <f t="shared" si="21"/>
        <v>0</v>
      </c>
      <c r="AB42" s="235">
        <f>A42</f>
        <v>41081</v>
      </c>
      <c r="AC42" s="21">
        <v>0.3541666666666667</v>
      </c>
      <c r="AD42" s="29">
        <v>77</v>
      </c>
      <c r="AE42" s="21">
        <v>0.6666666666666666</v>
      </c>
      <c r="AF42" s="175" t="s">
        <v>26</v>
      </c>
      <c r="AG42" s="86">
        <v>0.854166666666667</v>
      </c>
    </row>
    <row r="43" spans="1:33" s="9" customFormat="1" ht="24.75" customHeight="1">
      <c r="A43" s="260"/>
      <c r="B43" s="5"/>
      <c r="C43" s="5"/>
      <c r="D43" s="41"/>
      <c r="E43" s="5">
        <f t="shared" si="12"/>
        <v>24</v>
      </c>
      <c r="F43" s="5">
        <v>0</v>
      </c>
      <c r="G43" s="36"/>
      <c r="H43" s="13">
        <f t="shared" si="1"/>
      </c>
      <c r="I43" s="13">
        <f t="shared" si="13"/>
      </c>
      <c r="J43" s="14"/>
      <c r="K43" s="14"/>
      <c r="L43" s="13">
        <f t="shared" si="14"/>
      </c>
      <c r="M43" s="13">
        <f t="shared" si="15"/>
      </c>
      <c r="N43" s="104" t="e">
        <f>IF(#REF!="DOSSEVILLE",#REF!,"")</f>
        <v>#REF!</v>
      </c>
      <c r="O43" s="13"/>
      <c r="P43" s="13">
        <f t="shared" si="16"/>
      </c>
      <c r="Q43" s="52">
        <f t="shared" si="22"/>
      </c>
      <c r="R43" s="104"/>
      <c r="S43" s="73"/>
      <c r="T43" s="76">
        <f t="shared" si="17"/>
      </c>
      <c r="U43" s="76">
        <f t="shared" si="18"/>
      </c>
      <c r="V43" s="81"/>
      <c r="W43" s="20"/>
      <c r="X43" s="11">
        <f t="shared" si="19"/>
        <v>0</v>
      </c>
      <c r="Z43" s="11">
        <f t="shared" si="20"/>
        <v>0</v>
      </c>
      <c r="AA43" s="11">
        <f t="shared" si="21"/>
        <v>0</v>
      </c>
      <c r="AB43" s="236"/>
      <c r="AC43" s="22">
        <v>0.875</v>
      </c>
      <c r="AD43" s="30">
        <v>78</v>
      </c>
      <c r="AE43" s="22">
        <v>0.1875</v>
      </c>
      <c r="AF43" s="174" t="s">
        <v>27</v>
      </c>
      <c r="AG43" s="85">
        <v>0.875</v>
      </c>
    </row>
    <row r="44" spans="1:33" s="9" customFormat="1" ht="24.75" customHeight="1">
      <c r="A44" s="259">
        <f>A42+1</f>
        <v>41082</v>
      </c>
      <c r="B44" s="3"/>
      <c r="C44" s="3"/>
      <c r="D44" s="42"/>
      <c r="E44" s="3">
        <f t="shared" si="12"/>
        <v>24</v>
      </c>
      <c r="F44" s="3">
        <v>0.25</v>
      </c>
      <c r="G44" s="28"/>
      <c r="H44" s="10">
        <f t="shared" si="1"/>
      </c>
      <c r="I44" s="10">
        <f t="shared" si="13"/>
      </c>
      <c r="J44" s="38"/>
      <c r="K44" s="38"/>
      <c r="L44" s="10">
        <f t="shared" si="14"/>
      </c>
      <c r="M44" s="10">
        <f t="shared" si="15"/>
      </c>
      <c r="N44" s="105" t="e">
        <f>IF(#REF!="DOSSEVILLE",#REF!,"")</f>
        <v>#REF!</v>
      </c>
      <c r="O44" s="10"/>
      <c r="P44" s="10">
        <f t="shared" si="16"/>
      </c>
      <c r="Q44" s="51">
        <f t="shared" si="22"/>
      </c>
      <c r="R44" s="105" t="e">
        <f>IF(#REF!="GOUEDARD",#REF!,"")</f>
        <v>#REF!</v>
      </c>
      <c r="S44" s="72"/>
      <c r="T44" s="75">
        <f t="shared" si="17"/>
      </c>
      <c r="U44" s="75">
        <f t="shared" si="18"/>
      </c>
      <c r="V44" s="79"/>
      <c r="W44" s="17"/>
      <c r="X44" s="11">
        <f t="shared" si="19"/>
        <v>0</v>
      </c>
      <c r="Z44" s="11">
        <f t="shared" si="20"/>
        <v>0</v>
      </c>
      <c r="AA44" s="11">
        <f t="shared" si="21"/>
        <v>0</v>
      </c>
      <c r="AB44" s="235">
        <f>A44</f>
        <v>41082</v>
      </c>
      <c r="AC44" s="21">
        <v>0.3958333333333333</v>
      </c>
      <c r="AD44" s="29">
        <v>79</v>
      </c>
      <c r="AE44" s="21">
        <v>0.7083333333333334</v>
      </c>
      <c r="AF44" s="176" t="s">
        <v>28</v>
      </c>
      <c r="AG44" s="86">
        <v>0.895833333333333</v>
      </c>
    </row>
    <row r="45" spans="1:33" s="9" customFormat="1" ht="24.75" customHeight="1">
      <c r="A45" s="260"/>
      <c r="B45" s="5"/>
      <c r="C45" s="5"/>
      <c r="D45" s="41"/>
      <c r="E45" s="5">
        <f t="shared" si="12"/>
        <v>24</v>
      </c>
      <c r="F45" s="5">
        <v>0</v>
      </c>
      <c r="G45" s="36"/>
      <c r="H45" s="13">
        <f t="shared" si="1"/>
      </c>
      <c r="I45" s="13">
        <f t="shared" si="13"/>
      </c>
      <c r="J45" s="14"/>
      <c r="K45" s="14"/>
      <c r="L45" s="13">
        <f t="shared" si="14"/>
      </c>
      <c r="M45" s="13">
        <f t="shared" si="15"/>
      </c>
      <c r="N45" s="104" t="e">
        <f>IF(#REF!="DOSSEVILLE",#REF!,"")</f>
        <v>#REF!</v>
      </c>
      <c r="O45" s="13"/>
      <c r="P45" s="13">
        <f t="shared" si="16"/>
      </c>
      <c r="Q45" s="52">
        <f t="shared" si="22"/>
      </c>
      <c r="R45" s="104" t="e">
        <f>IF(#REF!="GOUEDARD",#REF!,"")</f>
        <v>#REF!</v>
      </c>
      <c r="S45" s="73"/>
      <c r="T45" s="76">
        <f t="shared" si="17"/>
      </c>
      <c r="U45" s="76">
        <f t="shared" si="18"/>
      </c>
      <c r="V45" s="81"/>
      <c r="W45" s="20"/>
      <c r="X45" s="11">
        <f t="shared" si="19"/>
        <v>0</v>
      </c>
      <c r="Z45" s="11">
        <f t="shared" si="20"/>
        <v>0</v>
      </c>
      <c r="AA45" s="11">
        <f t="shared" si="21"/>
        <v>0</v>
      </c>
      <c r="AB45" s="236"/>
      <c r="AC45" s="22">
        <v>0.875</v>
      </c>
      <c r="AD45" s="30">
        <v>79</v>
      </c>
      <c r="AE45" s="22">
        <v>0.1875</v>
      </c>
      <c r="AF45" s="60"/>
      <c r="AG45" s="85">
        <v>0.916666666666667</v>
      </c>
    </row>
    <row r="46" spans="1:33" s="9" customFormat="1" ht="24.75" customHeight="1">
      <c r="A46" s="259">
        <f>A44+1</f>
        <v>41083</v>
      </c>
      <c r="B46" s="3"/>
      <c r="C46" s="3"/>
      <c r="D46" s="42"/>
      <c r="E46" s="3">
        <f t="shared" si="12"/>
        <v>24</v>
      </c>
      <c r="F46" s="3">
        <v>0.20833333333333334</v>
      </c>
      <c r="G46" s="4"/>
      <c r="H46" s="10">
        <f t="shared" si="1"/>
      </c>
      <c r="I46" s="10">
        <f t="shared" si="13"/>
      </c>
      <c r="J46" s="38"/>
      <c r="K46" s="38"/>
      <c r="L46" s="10">
        <f t="shared" si="14"/>
      </c>
      <c r="M46" s="10">
        <f t="shared" si="15"/>
      </c>
      <c r="N46" s="105" t="e">
        <f>IF(#REF!="DOSSEVILLE",#REF!,"")</f>
        <v>#REF!</v>
      </c>
      <c r="O46" s="10"/>
      <c r="P46" s="10">
        <f t="shared" si="16"/>
      </c>
      <c r="Q46" s="51">
        <f t="shared" si="22"/>
      </c>
      <c r="R46" s="105" t="e">
        <f>IF(#REF!="GOUEDARD",#REF!,"")</f>
        <v>#REF!</v>
      </c>
      <c r="S46" s="72"/>
      <c r="T46" s="75">
        <f t="shared" si="17"/>
      </c>
      <c r="U46" s="75">
        <f t="shared" si="18"/>
      </c>
      <c r="V46" s="79"/>
      <c r="W46" s="17"/>
      <c r="X46" s="11">
        <f t="shared" si="19"/>
        <v>0</v>
      </c>
      <c r="Z46" s="11">
        <f t="shared" si="20"/>
        <v>0</v>
      </c>
      <c r="AA46" s="11">
        <f t="shared" si="21"/>
        <v>0</v>
      </c>
      <c r="AB46" s="235">
        <f>A46</f>
        <v>41083</v>
      </c>
      <c r="AC46" s="21">
        <v>0.3958333333333333</v>
      </c>
      <c r="AD46" s="29">
        <v>79</v>
      </c>
      <c r="AE46" s="21">
        <v>0.7291666666666666</v>
      </c>
      <c r="AF46" s="229" t="s">
        <v>29</v>
      </c>
      <c r="AG46" s="86">
        <v>0.9375</v>
      </c>
    </row>
    <row r="47" spans="1:33" s="9" customFormat="1" ht="24.75" customHeight="1">
      <c r="A47" s="260"/>
      <c r="B47" s="5"/>
      <c r="C47" s="5"/>
      <c r="D47" s="41"/>
      <c r="E47" s="5">
        <f t="shared" si="12"/>
        <v>24</v>
      </c>
      <c r="F47" s="5">
        <v>0.020833333333333332</v>
      </c>
      <c r="G47" s="6"/>
      <c r="H47" s="13">
        <f t="shared" si="1"/>
      </c>
      <c r="I47" s="13">
        <f t="shared" si="13"/>
      </c>
      <c r="J47" s="14"/>
      <c r="K47" s="14"/>
      <c r="L47" s="13">
        <f t="shared" si="14"/>
      </c>
      <c r="M47" s="13">
        <f t="shared" si="15"/>
      </c>
      <c r="N47" s="104" t="e">
        <f>IF(#REF!="DOSSEVILLE",#REF!,"")</f>
        <v>#REF!</v>
      </c>
      <c r="O47" s="13"/>
      <c r="P47" s="13">
        <f t="shared" si="16"/>
      </c>
      <c r="Q47" s="52">
        <f t="shared" si="22"/>
      </c>
      <c r="R47" s="104" t="e">
        <f>IF(#REF!="GOUEDARD",#REF!,"")</f>
        <v>#REF!</v>
      </c>
      <c r="S47" s="73"/>
      <c r="T47" s="76">
        <f t="shared" si="17"/>
      </c>
      <c r="U47" s="76">
        <f t="shared" si="18"/>
      </c>
      <c r="V47" s="81"/>
      <c r="W47" s="20"/>
      <c r="X47" s="11">
        <f t="shared" si="19"/>
        <v>0</v>
      </c>
      <c r="Z47" s="11">
        <f t="shared" si="20"/>
        <v>0</v>
      </c>
      <c r="AA47" s="11">
        <f t="shared" si="21"/>
        <v>0</v>
      </c>
      <c r="AB47" s="236"/>
      <c r="AC47" s="22">
        <v>0.9166666666666666</v>
      </c>
      <c r="AD47" s="30">
        <v>78</v>
      </c>
      <c r="AE47" s="22">
        <v>0.22916666666666666</v>
      </c>
      <c r="AF47" s="230"/>
      <c r="AG47" s="85">
        <v>0.958333333333333</v>
      </c>
    </row>
    <row r="48" spans="1:33" s="9" customFormat="1" ht="24.75" customHeight="1">
      <c r="A48" s="259">
        <f>A46+1</f>
        <v>41084</v>
      </c>
      <c r="B48" s="3"/>
      <c r="C48" s="3"/>
      <c r="D48" s="42"/>
      <c r="E48" s="3">
        <f t="shared" si="12"/>
        <v>24</v>
      </c>
      <c r="F48" s="3">
        <v>0.1875</v>
      </c>
      <c r="G48" s="4"/>
      <c r="H48" s="10">
        <f t="shared" si="1"/>
      </c>
      <c r="I48" s="10">
        <f t="shared" si="13"/>
      </c>
      <c r="J48" s="38"/>
      <c r="K48" s="38"/>
      <c r="L48" s="10">
        <f t="shared" si="14"/>
      </c>
      <c r="M48" s="10">
        <f t="shared" si="15"/>
      </c>
      <c r="N48" s="105" t="e">
        <f>IF(#REF!="DOSSEVILLE",#REF!,"")</f>
        <v>#REF!</v>
      </c>
      <c r="O48" s="10"/>
      <c r="P48" s="10">
        <f t="shared" si="16"/>
      </c>
      <c r="Q48" s="51">
        <f t="shared" si="22"/>
      </c>
      <c r="R48" s="105" t="e">
        <f>IF(#REF!="GOUEDARD",#REF!,"")</f>
        <v>#REF!</v>
      </c>
      <c r="S48" s="72"/>
      <c r="T48" s="75">
        <f t="shared" si="17"/>
      </c>
      <c r="U48" s="75">
        <f t="shared" si="18"/>
      </c>
      <c r="V48" s="79"/>
      <c r="W48" s="17"/>
      <c r="X48" s="48">
        <f t="shared" si="19"/>
        <v>0</v>
      </c>
      <c r="Y48" s="19"/>
      <c r="Z48" s="48">
        <f t="shared" si="20"/>
        <v>0</v>
      </c>
      <c r="AA48" s="48">
        <f t="shared" si="21"/>
        <v>0</v>
      </c>
      <c r="AB48" s="237">
        <f>A48</f>
        <v>41084</v>
      </c>
      <c r="AC48" s="21">
        <v>0.4166666666666667</v>
      </c>
      <c r="AD48" s="29">
        <v>76</v>
      </c>
      <c r="AE48" s="21">
        <v>0.75</v>
      </c>
      <c r="AF48" s="63"/>
      <c r="AG48" s="86">
        <v>0.979166666666667</v>
      </c>
    </row>
    <row r="49" spans="1:33" s="9" customFormat="1" ht="24.75" customHeight="1" thickBot="1">
      <c r="A49" s="260"/>
      <c r="B49" s="5"/>
      <c r="C49" s="5"/>
      <c r="D49" s="41"/>
      <c r="E49" s="5">
        <f t="shared" si="12"/>
        <v>24</v>
      </c>
      <c r="F49" s="5">
        <v>0.041666666666666664</v>
      </c>
      <c r="G49" s="6"/>
      <c r="H49" s="13">
        <f t="shared" si="1"/>
      </c>
      <c r="I49" s="13">
        <f t="shared" si="13"/>
      </c>
      <c r="J49" s="14"/>
      <c r="K49" s="14"/>
      <c r="L49" s="13">
        <f t="shared" si="14"/>
      </c>
      <c r="M49" s="13">
        <f t="shared" si="15"/>
      </c>
      <c r="N49" s="104" t="e">
        <f>IF(#REF!="DOSSEVILLE",#REF!,"")</f>
        <v>#REF!</v>
      </c>
      <c r="O49" s="13"/>
      <c r="P49" s="13">
        <f t="shared" si="16"/>
      </c>
      <c r="Q49" s="52">
        <f t="shared" si="22"/>
      </c>
      <c r="R49" s="104" t="e">
        <f>IF(#REF!="GOUEDARD",#REF!,"")</f>
        <v>#REF!</v>
      </c>
      <c r="S49" s="73"/>
      <c r="T49" s="76">
        <f t="shared" si="17"/>
      </c>
      <c r="U49" s="76">
        <f t="shared" si="18"/>
      </c>
      <c r="V49" s="81"/>
      <c r="W49" s="20"/>
      <c r="X49" s="49">
        <f t="shared" si="19"/>
        <v>0</v>
      </c>
      <c r="Y49" s="50"/>
      <c r="Z49" s="49">
        <f t="shared" si="20"/>
        <v>0</v>
      </c>
      <c r="AA49" s="49">
        <f t="shared" si="21"/>
        <v>0</v>
      </c>
      <c r="AB49" s="232"/>
      <c r="AC49" s="22">
        <v>0.9375</v>
      </c>
      <c r="AD49" s="30">
        <v>75</v>
      </c>
      <c r="AE49" s="22">
        <v>0.22916666666666666</v>
      </c>
      <c r="AF49" s="62"/>
      <c r="AG49" s="87"/>
    </row>
    <row r="50" spans="1:33" s="9" customFormat="1" ht="24.75" customHeight="1" thickTop="1">
      <c r="A50" s="256">
        <f>A48+1</f>
        <v>41085</v>
      </c>
      <c r="B50" s="44"/>
      <c r="C50" s="44"/>
      <c r="D50" s="42"/>
      <c r="E50" s="44">
        <f t="shared" si="12"/>
        <v>24</v>
      </c>
      <c r="F50" s="44">
        <v>0.14583333333333334</v>
      </c>
      <c r="G50" s="45"/>
      <c r="H50" s="46">
        <f t="shared" si="1"/>
      </c>
      <c r="I50" s="46">
        <f t="shared" si="13"/>
      </c>
      <c r="J50" s="47"/>
      <c r="K50" s="47"/>
      <c r="L50" s="46">
        <f t="shared" si="14"/>
      </c>
      <c r="M50" s="46">
        <f t="shared" si="15"/>
      </c>
      <c r="N50" s="105" t="e">
        <f>IF(#REF!="DOSSEVILLE",#REF!,"")</f>
        <v>#REF!</v>
      </c>
      <c r="O50" s="46"/>
      <c r="P50" s="46">
        <f t="shared" si="16"/>
      </c>
      <c r="Q50" s="53">
        <f t="shared" si="22"/>
      </c>
      <c r="R50" s="105" t="e">
        <f>IF(#REF!="GOUEDARD",#REF!,"")</f>
        <v>#REF!</v>
      </c>
      <c r="S50" s="74"/>
      <c r="T50" s="75">
        <f t="shared" si="17"/>
      </c>
      <c r="U50" s="75">
        <f t="shared" si="18"/>
      </c>
      <c r="V50" s="79"/>
      <c r="W50" s="17"/>
      <c r="X50" s="11">
        <f t="shared" si="19"/>
        <v>0</v>
      </c>
      <c r="Z50" s="11">
        <f t="shared" si="20"/>
        <v>0</v>
      </c>
      <c r="AA50" s="11">
        <f t="shared" si="21"/>
        <v>0</v>
      </c>
      <c r="AB50" s="246">
        <f>A50</f>
        <v>41085</v>
      </c>
      <c r="AC50" s="18">
        <v>0.4583333333333333</v>
      </c>
      <c r="AD50" s="31">
        <v>73</v>
      </c>
      <c r="AE50" s="18">
        <v>0.7916666666666666</v>
      </c>
      <c r="AF50" s="63"/>
      <c r="AG50" s="87"/>
    </row>
    <row r="51" spans="1:33" s="9" customFormat="1" ht="24.75" customHeight="1">
      <c r="A51" s="257"/>
      <c r="B51" s="5"/>
      <c r="C51" s="5"/>
      <c r="D51" s="41"/>
      <c r="E51" s="5">
        <f t="shared" si="12"/>
        <v>24</v>
      </c>
      <c r="F51" s="5">
        <v>0.08333333333333333</v>
      </c>
      <c r="G51" s="6"/>
      <c r="H51" s="13">
        <f t="shared" si="1"/>
      </c>
      <c r="I51" s="13">
        <f t="shared" si="13"/>
      </c>
      <c r="J51" s="14"/>
      <c r="K51" s="14"/>
      <c r="L51" s="13">
        <f t="shared" si="14"/>
      </c>
      <c r="M51" s="13">
        <f t="shared" si="15"/>
      </c>
      <c r="N51" s="104" t="e">
        <f>IF(#REF!="DOSSEVILLE",#REF!,"")</f>
        <v>#REF!</v>
      </c>
      <c r="O51" s="13"/>
      <c r="P51" s="13">
        <f t="shared" si="16"/>
      </c>
      <c r="Q51" s="52">
        <f t="shared" si="22"/>
      </c>
      <c r="R51" s="104" t="e">
        <f>IF(#REF!="GOUEDARD",#REF!,"")</f>
        <v>#REF!</v>
      </c>
      <c r="S51" s="73"/>
      <c r="T51" s="76">
        <f t="shared" si="17"/>
      </c>
      <c r="U51" s="76">
        <f t="shared" si="18"/>
      </c>
      <c r="V51" s="81"/>
      <c r="W51" s="20"/>
      <c r="X51" s="11">
        <f t="shared" si="19"/>
        <v>0</v>
      </c>
      <c r="Z51" s="11">
        <f t="shared" si="20"/>
        <v>0</v>
      </c>
      <c r="AA51" s="11">
        <f t="shared" si="21"/>
        <v>0</v>
      </c>
      <c r="AB51" s="247"/>
      <c r="AC51" s="23">
        <v>0.9583333333333334</v>
      </c>
      <c r="AD51" s="33">
        <v>70</v>
      </c>
      <c r="AE51" s="23">
        <v>0.2916666666666667</v>
      </c>
      <c r="AF51" s="62"/>
      <c r="AG51" s="87"/>
    </row>
    <row r="52" spans="1:33" s="9" customFormat="1" ht="24.75" customHeight="1">
      <c r="A52" s="261">
        <f>A50+1</f>
        <v>41086</v>
      </c>
      <c r="B52" s="3"/>
      <c r="C52" s="3"/>
      <c r="D52" s="40"/>
      <c r="E52" s="3">
        <f t="shared" si="12"/>
        <v>24</v>
      </c>
      <c r="F52" s="3">
        <v>0.10416666666666667</v>
      </c>
      <c r="G52" s="4"/>
      <c r="H52" s="10">
        <f t="shared" si="1"/>
      </c>
      <c r="I52" s="10">
        <f t="shared" si="13"/>
      </c>
      <c r="J52" s="38"/>
      <c r="K52" s="38"/>
      <c r="L52" s="10">
        <f t="shared" si="14"/>
      </c>
      <c r="M52" s="10">
        <f t="shared" si="15"/>
      </c>
      <c r="N52" s="105" t="e">
        <f>IF(#REF!="DOSSEVILLE",#REF!,"")</f>
        <v>#REF!</v>
      </c>
      <c r="O52" s="10"/>
      <c r="P52" s="10">
        <f t="shared" si="16"/>
      </c>
      <c r="Q52" s="51">
        <f t="shared" si="22"/>
      </c>
      <c r="R52" s="105" t="e">
        <f>IF(#REF!="GOUEDARD",#REF!,"")</f>
        <v>#REF!</v>
      </c>
      <c r="S52" s="72"/>
      <c r="T52" s="75">
        <f t="shared" si="17"/>
      </c>
      <c r="U52" s="75">
        <f t="shared" si="18"/>
      </c>
      <c r="V52" s="79"/>
      <c r="W52" s="17"/>
      <c r="X52" s="11">
        <f t="shared" si="19"/>
        <v>0</v>
      </c>
      <c r="Z52" s="11">
        <f t="shared" si="20"/>
        <v>0</v>
      </c>
      <c r="AA52" s="11">
        <f t="shared" si="21"/>
        <v>0</v>
      </c>
      <c r="AB52" s="233">
        <f>A52</f>
        <v>41086</v>
      </c>
      <c r="AC52" s="39">
        <v>0.4791666666666667</v>
      </c>
      <c r="AD52" s="34">
        <v>68</v>
      </c>
      <c r="AE52" s="39">
        <v>0.8125</v>
      </c>
      <c r="AF52" s="64"/>
      <c r="AG52" s="87"/>
    </row>
    <row r="53" spans="1:33" s="9" customFormat="1" ht="24.75" customHeight="1">
      <c r="A53" s="262"/>
      <c r="B53" s="5"/>
      <c r="C53" s="5"/>
      <c r="D53" s="41"/>
      <c r="E53" s="5">
        <f t="shared" si="12"/>
        <v>24</v>
      </c>
      <c r="F53" s="5">
        <v>0.125</v>
      </c>
      <c r="G53" s="140"/>
      <c r="H53" s="13">
        <f t="shared" si="1"/>
      </c>
      <c r="I53" s="13">
        <f t="shared" si="13"/>
      </c>
      <c r="J53" s="14"/>
      <c r="K53" s="14"/>
      <c r="L53" s="13">
        <f t="shared" si="14"/>
      </c>
      <c r="M53" s="13">
        <f t="shared" si="15"/>
      </c>
      <c r="N53" s="104" t="e">
        <f>IF(#REF!="DOSSEVILLE",#REF!,"")</f>
        <v>#REF!</v>
      </c>
      <c r="O53" s="13"/>
      <c r="P53" s="13">
        <f t="shared" si="16"/>
      </c>
      <c r="Q53" s="52">
        <f t="shared" si="22"/>
      </c>
      <c r="R53" s="103" t="e">
        <f>IF(#REF!="GOUEDARD",#REF!,"")</f>
        <v>#REF!</v>
      </c>
      <c r="S53" s="73"/>
      <c r="T53" s="76">
        <f t="shared" si="17"/>
      </c>
      <c r="U53" s="76">
        <f t="shared" si="18"/>
      </c>
      <c r="V53" s="81"/>
      <c r="W53" s="20"/>
      <c r="X53" s="11">
        <f t="shared" si="19"/>
        <v>0</v>
      </c>
      <c r="Z53" s="11">
        <f t="shared" si="20"/>
        <v>0</v>
      </c>
      <c r="AA53" s="11">
        <f t="shared" si="21"/>
        <v>0</v>
      </c>
      <c r="AB53" s="234"/>
      <c r="AC53" s="22">
        <v>0</v>
      </c>
      <c r="AD53" s="30">
        <v>65</v>
      </c>
      <c r="AE53" s="22">
        <v>0.3125</v>
      </c>
      <c r="AF53" s="68"/>
      <c r="AG53" s="87"/>
    </row>
    <row r="54" spans="1:33" s="9" customFormat="1" ht="24.75" customHeight="1">
      <c r="A54" s="258">
        <f>A52+1</f>
        <v>41087</v>
      </c>
      <c r="B54" s="3"/>
      <c r="C54" s="3"/>
      <c r="D54" s="40"/>
      <c r="E54" s="3">
        <f t="shared" si="12"/>
        <v>24</v>
      </c>
      <c r="F54" s="3">
        <v>0.041666666666666664</v>
      </c>
      <c r="G54" s="45"/>
      <c r="H54" s="10">
        <f t="shared" si="1"/>
      </c>
      <c r="I54" s="10">
        <f t="shared" si="13"/>
      </c>
      <c r="J54" s="38"/>
      <c r="K54" s="38"/>
      <c r="L54" s="10">
        <f t="shared" si="14"/>
      </c>
      <c r="M54" s="10">
        <f t="shared" si="15"/>
      </c>
      <c r="N54" s="105" t="e">
        <f>IF(#REF!="DOSSEVILLE",#REF!,"")</f>
        <v>#REF!</v>
      </c>
      <c r="O54" s="10"/>
      <c r="P54" s="10">
        <f t="shared" si="16"/>
      </c>
      <c r="Q54" s="51">
        <f t="shared" si="22"/>
      </c>
      <c r="R54" s="103" t="e">
        <f>IF(#REF!="GOUEDARD",#REF!,"")</f>
        <v>#REF!</v>
      </c>
      <c r="S54" s="72"/>
      <c r="T54" s="75">
        <f t="shared" si="17"/>
      </c>
      <c r="U54" s="75">
        <f t="shared" si="18"/>
      </c>
      <c r="V54" s="79"/>
      <c r="W54" s="17"/>
      <c r="X54" s="11">
        <f t="shared" si="19"/>
        <v>0</v>
      </c>
      <c r="Z54" s="11">
        <f t="shared" si="20"/>
        <v>0</v>
      </c>
      <c r="AA54" s="11">
        <f t="shared" si="21"/>
        <v>0</v>
      </c>
      <c r="AB54" s="233">
        <f>A54</f>
        <v>41087</v>
      </c>
      <c r="AC54" s="39">
        <v>0.5</v>
      </c>
      <c r="AD54" s="34">
        <v>62</v>
      </c>
      <c r="AE54" s="39">
        <v>0.8541666666666666</v>
      </c>
      <c r="AF54" s="177"/>
      <c r="AG54" s="87"/>
    </row>
    <row r="55" spans="1:33" s="9" customFormat="1" ht="24.75" customHeight="1">
      <c r="A55" s="257"/>
      <c r="B55" s="5"/>
      <c r="C55" s="5"/>
      <c r="D55" s="41"/>
      <c r="E55" s="5">
        <f t="shared" si="12"/>
        <v>24</v>
      </c>
      <c r="F55" s="5">
        <v>0.16666666666666666</v>
      </c>
      <c r="G55" s="6"/>
      <c r="H55" s="13">
        <f t="shared" si="1"/>
      </c>
      <c r="I55" s="13">
        <f t="shared" si="13"/>
      </c>
      <c r="J55" s="14"/>
      <c r="K55" s="14"/>
      <c r="L55" s="13">
        <f t="shared" si="14"/>
      </c>
      <c r="M55" s="13">
        <f t="shared" si="15"/>
      </c>
      <c r="N55" s="104" t="e">
        <f>IF(#REF!="DOSSEVILLE",#REF!,"")</f>
        <v>#REF!</v>
      </c>
      <c r="O55" s="13"/>
      <c r="P55" s="13">
        <f t="shared" si="16"/>
      </c>
      <c r="Q55" s="52">
        <f t="shared" si="22"/>
      </c>
      <c r="R55" s="104" t="e">
        <f>IF(#REF!="GOUEDARD",#REF!,"")</f>
        <v>#REF!</v>
      </c>
      <c r="S55" s="73"/>
      <c r="T55" s="76">
        <f t="shared" si="17"/>
      </c>
      <c r="U55" s="76">
        <f t="shared" si="18"/>
      </c>
      <c r="V55" s="81"/>
      <c r="W55" s="20"/>
      <c r="X55" s="11">
        <f t="shared" si="19"/>
        <v>0</v>
      </c>
      <c r="Z55" s="11">
        <f t="shared" si="20"/>
        <v>0</v>
      </c>
      <c r="AA55" s="11">
        <f t="shared" si="21"/>
        <v>0</v>
      </c>
      <c r="AB55" s="234"/>
      <c r="AC55" s="22">
        <v>0.041666666666666664</v>
      </c>
      <c r="AD55" s="30">
        <v>60</v>
      </c>
      <c r="AE55" s="22">
        <v>0.375</v>
      </c>
      <c r="AF55" s="178"/>
      <c r="AG55" s="87"/>
    </row>
    <row r="56" spans="1:33" s="9" customFormat="1" ht="24.75" customHeight="1">
      <c r="A56" s="281">
        <f>A54+1</f>
        <v>41088</v>
      </c>
      <c r="B56" s="3"/>
      <c r="C56" s="3"/>
      <c r="D56" s="40"/>
      <c r="E56" s="3">
        <f t="shared" si="12"/>
        <v>24</v>
      </c>
      <c r="F56" s="3">
        <v>0</v>
      </c>
      <c r="G56" s="4"/>
      <c r="H56" s="10">
        <f t="shared" si="1"/>
      </c>
      <c r="I56" s="10">
        <f t="shared" si="13"/>
      </c>
      <c r="J56" s="38"/>
      <c r="K56" s="38"/>
      <c r="L56" s="10">
        <f t="shared" si="14"/>
      </c>
      <c r="M56" s="10">
        <f t="shared" si="15"/>
      </c>
      <c r="N56" s="105" t="e">
        <f>IF(#REF!="DOSSEVILLE",#REF!,"")</f>
        <v>#REF!</v>
      </c>
      <c r="O56" s="10"/>
      <c r="P56" s="10">
        <f t="shared" si="16"/>
      </c>
      <c r="Q56" s="51">
        <f t="shared" si="22"/>
      </c>
      <c r="R56" s="105" t="e">
        <f>IF(#REF!="GOUEDARD",#REF!,"")</f>
        <v>#REF!</v>
      </c>
      <c r="S56" s="72"/>
      <c r="T56" s="75">
        <f t="shared" si="17"/>
      </c>
      <c r="U56" s="75">
        <f t="shared" si="18"/>
      </c>
      <c r="V56" s="79"/>
      <c r="W56" s="17"/>
      <c r="X56" s="11">
        <f t="shared" si="19"/>
        <v>0</v>
      </c>
      <c r="Z56" s="11">
        <f t="shared" si="20"/>
        <v>0</v>
      </c>
      <c r="AA56" s="11">
        <f t="shared" si="21"/>
        <v>0</v>
      </c>
      <c r="AB56" s="235">
        <f>A56</f>
        <v>41088</v>
      </c>
      <c r="AC56" s="39">
        <v>0.5416666666666666</v>
      </c>
      <c r="AD56" s="34">
        <v>58</v>
      </c>
      <c r="AE56" s="39">
        <v>0.9166666666666666</v>
      </c>
      <c r="AF56" s="63"/>
      <c r="AG56" s="87"/>
    </row>
    <row r="57" spans="1:33" s="9" customFormat="1" ht="24.75" customHeight="1">
      <c r="A57" s="260"/>
      <c r="B57" s="5"/>
      <c r="C57" s="5"/>
      <c r="D57" s="41"/>
      <c r="E57" s="5">
        <f t="shared" si="12"/>
        <v>24</v>
      </c>
      <c r="F57" s="5">
        <v>0.1875</v>
      </c>
      <c r="G57" s="6"/>
      <c r="H57" s="13">
        <f t="shared" si="1"/>
      </c>
      <c r="I57" s="13">
        <f t="shared" si="13"/>
      </c>
      <c r="J57" s="14"/>
      <c r="K57" s="14"/>
      <c r="L57" s="13">
        <f t="shared" si="14"/>
      </c>
      <c r="M57" s="13">
        <f t="shared" si="15"/>
      </c>
      <c r="N57" s="104" t="e">
        <f>IF(#REF!="DOSSEVILLE",#REF!,"")</f>
        <v>#REF!</v>
      </c>
      <c r="O57" s="13"/>
      <c r="P57" s="13">
        <f t="shared" si="16"/>
      </c>
      <c r="Q57" s="52">
        <f t="shared" si="22"/>
      </c>
      <c r="R57" s="104" t="e">
        <f>IF(#REF!="GOUEDARD",#REF!,"")</f>
        <v>#REF!</v>
      </c>
      <c r="S57" s="73"/>
      <c r="T57" s="76">
        <f t="shared" si="17"/>
      </c>
      <c r="U57" s="76">
        <f t="shared" si="18"/>
      </c>
      <c r="V57" s="81"/>
      <c r="W57" s="20"/>
      <c r="X57" s="11">
        <f t="shared" si="19"/>
        <v>0</v>
      </c>
      <c r="Z57" s="11">
        <f t="shared" si="20"/>
        <v>0</v>
      </c>
      <c r="AA57" s="11">
        <f t="shared" si="21"/>
        <v>0</v>
      </c>
      <c r="AB57" s="236"/>
      <c r="AC57" s="22">
        <v>0.08333333333333333</v>
      </c>
      <c r="AD57" s="30">
        <v>57</v>
      </c>
      <c r="AE57" s="22">
        <v>0.4166666666666667</v>
      </c>
      <c r="AF57" s="62"/>
      <c r="AG57" s="87"/>
    </row>
    <row r="58" spans="1:33" s="9" customFormat="1" ht="24.75" customHeight="1">
      <c r="A58" s="259">
        <f>A56+1</f>
        <v>41089</v>
      </c>
      <c r="B58" s="3"/>
      <c r="C58" s="3"/>
      <c r="D58" s="42"/>
      <c r="E58" s="3">
        <f t="shared" si="12"/>
        <v>24</v>
      </c>
      <c r="F58" s="3">
        <v>0</v>
      </c>
      <c r="G58" s="4"/>
      <c r="H58" s="10">
        <f t="shared" si="1"/>
      </c>
      <c r="I58" s="10">
        <f t="shared" si="13"/>
      </c>
      <c r="J58" s="38"/>
      <c r="K58" s="38"/>
      <c r="L58" s="10">
        <f t="shared" si="14"/>
      </c>
      <c r="M58" s="10">
        <f t="shared" si="15"/>
      </c>
      <c r="N58" s="105" t="e">
        <f>IF(#REF!="DOSSEVILLE",#REF!,"")</f>
        <v>#REF!</v>
      </c>
      <c r="O58" s="10"/>
      <c r="P58" s="10">
        <f t="shared" si="16"/>
      </c>
      <c r="Q58" s="51">
        <f t="shared" si="22"/>
      </c>
      <c r="R58" s="105" t="e">
        <f>IF(#REF!="GOUEDARD",#REF!,"")</f>
        <v>#REF!</v>
      </c>
      <c r="S58" s="72"/>
      <c r="T58" s="75">
        <f t="shared" si="17"/>
      </c>
      <c r="U58" s="75">
        <f t="shared" si="18"/>
      </c>
      <c r="V58" s="79"/>
      <c r="W58" s="17"/>
      <c r="X58" s="11">
        <f t="shared" si="19"/>
        <v>0</v>
      </c>
      <c r="Z58" s="11">
        <f t="shared" si="20"/>
        <v>0</v>
      </c>
      <c r="AA58" s="11">
        <f t="shared" si="21"/>
        <v>0</v>
      </c>
      <c r="AB58" s="235">
        <f>A58</f>
        <v>41089</v>
      </c>
      <c r="AC58" s="21">
        <v>0.6041666666666666</v>
      </c>
      <c r="AD58" s="29">
        <v>57</v>
      </c>
      <c r="AE58" s="21">
        <v>0.9583333333333334</v>
      </c>
      <c r="AF58" s="64"/>
      <c r="AG58" s="87"/>
    </row>
    <row r="59" spans="1:33" s="9" customFormat="1" ht="24.75" customHeight="1">
      <c r="A59" s="260"/>
      <c r="B59" s="5"/>
      <c r="C59" s="5"/>
      <c r="D59" s="41"/>
      <c r="E59" s="5">
        <f t="shared" si="12"/>
        <v>24</v>
      </c>
      <c r="F59" s="5">
        <v>0.20833333333333334</v>
      </c>
      <c r="G59" s="139"/>
      <c r="H59" s="13">
        <f t="shared" si="1"/>
      </c>
      <c r="I59" s="13">
        <f t="shared" si="13"/>
      </c>
      <c r="J59" s="14"/>
      <c r="K59" s="14"/>
      <c r="L59" s="13">
        <f t="shared" si="14"/>
      </c>
      <c r="M59" s="13">
        <f t="shared" si="15"/>
      </c>
      <c r="N59" s="104" t="e">
        <f>IF(#REF!="DOSSEVILLE",#REF!,"")</f>
        <v>#REF!</v>
      </c>
      <c r="O59" s="13"/>
      <c r="P59" s="13">
        <f t="shared" si="16"/>
      </c>
      <c r="Q59" s="52">
        <f t="shared" si="22"/>
      </c>
      <c r="R59" s="104" t="e">
        <f>IF(#REF!="GOUEDARD",#REF!,"")</f>
        <v>#REF!</v>
      </c>
      <c r="S59" s="73"/>
      <c r="T59" s="76">
        <f t="shared" si="17"/>
      </c>
      <c r="U59" s="76">
        <f t="shared" si="18"/>
      </c>
      <c r="V59" s="81"/>
      <c r="W59" s="20"/>
      <c r="X59" s="11">
        <f t="shared" si="19"/>
        <v>0</v>
      </c>
      <c r="Z59" s="11">
        <f t="shared" si="20"/>
        <v>0</v>
      </c>
      <c r="AA59" s="11">
        <f t="shared" si="21"/>
        <v>0</v>
      </c>
      <c r="AB59" s="236"/>
      <c r="AC59" s="22" t="s">
        <v>21</v>
      </c>
      <c r="AD59" s="30">
        <v>59</v>
      </c>
      <c r="AE59" s="22" t="s">
        <v>21</v>
      </c>
      <c r="AF59" s="68"/>
      <c r="AG59" s="87"/>
    </row>
    <row r="60" spans="1:33" s="9" customFormat="1" ht="24.75" customHeight="1">
      <c r="A60" s="259">
        <f>A58+1</f>
        <v>41090</v>
      </c>
      <c r="B60" s="3"/>
      <c r="C60" s="3"/>
      <c r="D60" s="42"/>
      <c r="E60" s="3">
        <f t="shared" si="12"/>
        <v>24</v>
      </c>
      <c r="F60" s="3">
        <v>0</v>
      </c>
      <c r="G60" s="45"/>
      <c r="H60" s="10">
        <f t="shared" si="1"/>
      </c>
      <c r="I60" s="10">
        <f t="shared" si="13"/>
      </c>
      <c r="J60" s="38"/>
      <c r="K60" s="38"/>
      <c r="L60" s="10">
        <f t="shared" si="14"/>
      </c>
      <c r="M60" s="10">
        <f t="shared" si="15"/>
      </c>
      <c r="N60" s="105" t="e">
        <f>IF(#REF!="DOSSEVILLE",#REF!,"")</f>
        <v>#REF!</v>
      </c>
      <c r="O60" s="10"/>
      <c r="P60" s="10">
        <f t="shared" si="16"/>
      </c>
      <c r="Q60" s="51">
        <f t="shared" si="22"/>
      </c>
      <c r="R60" s="105" t="e">
        <f>IF(#REF!="GOUEDARD",#REF!,"")</f>
        <v>#REF!</v>
      </c>
      <c r="S60" s="72"/>
      <c r="T60" s="75">
        <f t="shared" si="17"/>
      </c>
      <c r="U60" s="75">
        <f t="shared" si="18"/>
      </c>
      <c r="V60" s="79"/>
      <c r="W60" s="17"/>
      <c r="X60" s="11">
        <f t="shared" si="19"/>
        <v>0</v>
      </c>
      <c r="Z60" s="11">
        <f t="shared" si="20"/>
        <v>0</v>
      </c>
      <c r="AA60" s="11">
        <f t="shared" si="21"/>
        <v>0</v>
      </c>
      <c r="AB60" s="235">
        <f>A60</f>
        <v>41090</v>
      </c>
      <c r="AC60" s="21">
        <v>0.125</v>
      </c>
      <c r="AD60" s="29">
        <v>61</v>
      </c>
      <c r="AE60" s="21">
        <v>0.4583333333333333</v>
      </c>
      <c r="AF60" s="177"/>
      <c r="AG60" s="87"/>
    </row>
    <row r="61" spans="1:33" s="9" customFormat="1" ht="24.75" customHeight="1">
      <c r="A61" s="260"/>
      <c r="B61" s="5"/>
      <c r="C61" s="5"/>
      <c r="D61" s="41"/>
      <c r="E61" s="5">
        <f t="shared" si="12"/>
        <v>24</v>
      </c>
      <c r="F61" s="5">
        <v>0.25</v>
      </c>
      <c r="G61" s="6"/>
      <c r="H61" s="13">
        <f t="shared" si="1"/>
      </c>
      <c r="I61" s="13">
        <f t="shared" si="13"/>
      </c>
      <c r="J61" s="14"/>
      <c r="K61" s="14"/>
      <c r="L61" s="13">
        <f t="shared" si="14"/>
      </c>
      <c r="M61" s="13">
        <f t="shared" si="15"/>
      </c>
      <c r="N61" s="104" t="e">
        <f>IF(#REF!="DOSSEVILLE",#REF!,"")</f>
        <v>#REF!</v>
      </c>
      <c r="O61" s="13"/>
      <c r="P61" s="13">
        <f t="shared" si="16"/>
      </c>
      <c r="Q61" s="52">
        <f t="shared" si="22"/>
      </c>
      <c r="R61" s="104" t="e">
        <f>IF(#REF!="GOUEDARD",#REF!,"")</f>
        <v>#REF!</v>
      </c>
      <c r="S61" s="73"/>
      <c r="T61" s="76">
        <f t="shared" si="17"/>
      </c>
      <c r="U61" s="76">
        <f t="shared" si="18"/>
      </c>
      <c r="V61" s="81"/>
      <c r="W61" s="20"/>
      <c r="X61" s="11">
        <f t="shared" si="19"/>
        <v>0</v>
      </c>
      <c r="Z61" s="11">
        <f t="shared" si="20"/>
        <v>0</v>
      </c>
      <c r="AA61" s="11">
        <f t="shared" si="21"/>
        <v>0</v>
      </c>
      <c r="AB61" s="236"/>
      <c r="AC61" s="22">
        <v>0.6458333333333334</v>
      </c>
      <c r="AD61" s="30">
        <v>65</v>
      </c>
      <c r="AE61" s="22">
        <v>0</v>
      </c>
      <c r="AF61" s="178"/>
      <c r="AG61" s="87"/>
    </row>
    <row r="62" spans="30:31" ht="12.75">
      <c r="AD62" s="19"/>
      <c r="AE62" s="70"/>
    </row>
  </sheetData>
  <mergeCells count="62">
    <mergeCell ref="AF8:AF9"/>
    <mergeCell ref="AF46:AF47"/>
    <mergeCell ref="A58:A59"/>
    <mergeCell ref="A60:A61"/>
    <mergeCell ref="A42:A43"/>
    <mergeCell ref="A44:A45"/>
    <mergeCell ref="A46:A47"/>
    <mergeCell ref="A48:A49"/>
    <mergeCell ref="A52:A53"/>
    <mergeCell ref="A54:A55"/>
    <mergeCell ref="A56:A57"/>
    <mergeCell ref="AB40:AB41"/>
    <mergeCell ref="A50:A51"/>
    <mergeCell ref="AB50:AB51"/>
    <mergeCell ref="AB44:AB45"/>
    <mergeCell ref="AB46:AB47"/>
    <mergeCell ref="AB48:AB49"/>
    <mergeCell ref="A36:A37"/>
    <mergeCell ref="A38:A39"/>
    <mergeCell ref="A40:A41"/>
    <mergeCell ref="AB42:AB43"/>
    <mergeCell ref="AB36:AB37"/>
    <mergeCell ref="AB38:AB39"/>
    <mergeCell ref="A34:A35"/>
    <mergeCell ref="A18:A19"/>
    <mergeCell ref="A20:A21"/>
    <mergeCell ref="A22:A23"/>
    <mergeCell ref="A24:A25"/>
    <mergeCell ref="A26:A27"/>
    <mergeCell ref="A28:A29"/>
    <mergeCell ref="A30:A31"/>
    <mergeCell ref="A32:A33"/>
    <mergeCell ref="AB34:AB35"/>
    <mergeCell ref="AB26:AB27"/>
    <mergeCell ref="A2:A3"/>
    <mergeCell ref="A4:A5"/>
    <mergeCell ref="A6:A7"/>
    <mergeCell ref="A8:A9"/>
    <mergeCell ref="A10:A11"/>
    <mergeCell ref="A12:A13"/>
    <mergeCell ref="A14:A15"/>
    <mergeCell ref="A16:A17"/>
    <mergeCell ref="AB60:AB61"/>
    <mergeCell ref="AB52:AB53"/>
    <mergeCell ref="AB54:AB55"/>
    <mergeCell ref="AB56:AB57"/>
    <mergeCell ref="AB58:AB59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28:AB29"/>
    <mergeCell ref="AB30:AB31"/>
    <mergeCell ref="AB32:AB33"/>
    <mergeCell ref="AB18:AB19"/>
    <mergeCell ref="AB20:AB21"/>
    <mergeCell ref="AB22:AB23"/>
    <mergeCell ref="AB24:AB25"/>
  </mergeCells>
  <conditionalFormatting sqref="G2:G61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1">
      <formula1>$Y$2:$Y$6</formula1>
    </dataValidation>
    <dataValidation errorStyle="warning" type="list" allowBlank="1" showInputMessage="1" showErrorMessage="1" sqref="B2:C61">
      <formula1>$AG$1:$AG$48</formula1>
    </dataValidation>
  </dataValidations>
  <printOptions/>
  <pageMargins left="0.3937007874015748" right="0.1968503937007874" top="0.5905511811023623" bottom="0.1968503937007874" header="0.5118110236220472" footer="0.11811023622047245"/>
  <pageSetup cellComments="asDisplayed" horizontalDpi="600" verticalDpi="600" orientation="portrait" paperSize="9" scale="80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0.00390625" style="9" hidden="1" customWidth="1"/>
    <col min="2" max="2" width="6.57421875" style="0" hidden="1" customWidth="1"/>
    <col min="3" max="3" width="5.7109375" style="0" hidden="1" customWidth="1"/>
    <col min="4" max="4" width="6.140625" style="0" hidden="1" customWidth="1"/>
    <col min="5" max="5" width="6.7109375" style="0" hidden="1" customWidth="1"/>
    <col min="6" max="6" width="7.00390625" style="1" hidden="1" customWidth="1"/>
    <col min="7" max="7" width="13.140625" style="0" hidden="1" customWidth="1"/>
    <col min="8" max="8" width="9.00390625" style="0" hidden="1" customWidth="1"/>
    <col min="9" max="9" width="4.7109375" style="1" hidden="1" customWidth="1"/>
    <col min="10" max="10" width="5.28125" style="43" hidden="1" customWidth="1"/>
    <col min="11" max="11" width="3.7109375" style="0" hidden="1" customWidth="1"/>
    <col min="12" max="12" width="10.7109375" style="0" hidden="1" customWidth="1"/>
    <col min="13" max="13" width="5.7109375" style="1" hidden="1" customWidth="1"/>
    <col min="14" max="14" width="5.28125" style="1" hidden="1" customWidth="1"/>
    <col min="15" max="15" width="3.7109375" style="0" hidden="1" customWidth="1"/>
    <col min="16" max="16" width="10.28125" style="0" hidden="1" customWidth="1"/>
    <col min="17" max="17" width="5.7109375" style="1" hidden="1" customWidth="1"/>
    <col min="18" max="18" width="5.28125" style="1" hidden="1" customWidth="1"/>
    <col min="19" max="19" width="3.7109375" style="0" hidden="1" customWidth="1"/>
    <col min="20" max="20" width="7.421875" style="0" hidden="1" customWidth="1"/>
    <col min="21" max="21" width="5.7109375" style="0" hidden="1" customWidth="1"/>
    <col min="22" max="22" width="5.7109375" style="71" hidden="1" customWidth="1"/>
    <col min="23" max="23" width="3.7109375" style="0" hidden="1" customWidth="1"/>
    <col min="24" max="24" width="6.7109375" style="0" hidden="1" customWidth="1"/>
    <col min="25" max="25" width="12.57421875" style="0" hidden="1" customWidth="1"/>
    <col min="26" max="26" width="6.7109375" style="0" hidden="1" customWidth="1"/>
    <col min="27" max="27" width="4.7109375" style="0" hidden="1" customWidth="1"/>
    <col min="28" max="28" width="14.28125" style="113" customWidth="1"/>
    <col min="29" max="29" width="11.140625" style="15" customWidth="1"/>
    <col min="30" max="30" width="9.421875" style="16" customWidth="1"/>
    <col min="31" max="31" width="11.140625" style="15" customWidth="1"/>
    <col min="32" max="32" width="70.7109375" style="1" customWidth="1"/>
  </cols>
  <sheetData>
    <row r="1" spans="1:32" s="2" customFormat="1" ht="18.75" thickBot="1">
      <c r="A1" s="25">
        <v>41091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12">
        <f>A1</f>
        <v>41091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4">
        <f>A1</f>
        <v>41091</v>
      </c>
      <c r="B2" s="3"/>
      <c r="C2" s="3"/>
      <c r="D2" s="40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31">
        <f>A2</f>
        <v>41091</v>
      </c>
      <c r="AC2" s="18">
        <v>0.20833333333333334</v>
      </c>
      <c r="AD2" s="201">
        <v>70</v>
      </c>
      <c r="AE2" s="18">
        <v>0.5</v>
      </c>
      <c r="AF2" s="173" t="s">
        <v>24</v>
      </c>
    </row>
    <row r="3" spans="1:32" s="9" customFormat="1" ht="24.75" customHeight="1">
      <c r="A3" s="255"/>
      <c r="B3" s="37"/>
      <c r="C3" s="37"/>
      <c r="D3" s="41"/>
      <c r="E3" s="5">
        <f t="shared" si="0"/>
        <v>24</v>
      </c>
      <c r="F3" s="5">
        <v>0.2708333333333333</v>
      </c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2"/>
      <c r="AC3" s="22">
        <v>0.7083333333333334</v>
      </c>
      <c r="AD3" s="202">
        <v>75</v>
      </c>
      <c r="AE3" s="22">
        <v>0.041666666666666664</v>
      </c>
      <c r="AF3" s="174" t="s">
        <v>25</v>
      </c>
    </row>
    <row r="4" spans="1:32" s="9" customFormat="1" ht="24.75" customHeight="1">
      <c r="A4" s="254">
        <f>A2+1</f>
        <v>41092</v>
      </c>
      <c r="B4" s="3"/>
      <c r="C4" s="3"/>
      <c r="D4" s="121"/>
      <c r="E4" s="3">
        <f t="shared" si="0"/>
        <v>24</v>
      </c>
      <c r="F4" s="3">
        <v>0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3">
        <f>A4</f>
        <v>41092</v>
      </c>
      <c r="AC4" s="21">
        <v>0.22916666666666666</v>
      </c>
      <c r="AD4" s="197">
        <v>80</v>
      </c>
      <c r="AE4" s="21">
        <v>0.5625</v>
      </c>
      <c r="AF4" s="175" t="s">
        <v>26</v>
      </c>
    </row>
    <row r="5" spans="1:32" s="9" customFormat="1" ht="24.75" customHeight="1">
      <c r="A5" s="255"/>
      <c r="B5" s="5"/>
      <c r="C5" s="5"/>
      <c r="D5" s="122"/>
      <c r="E5" s="5">
        <f t="shared" si="0"/>
        <v>24</v>
      </c>
      <c r="F5" s="5">
        <v>0.2916666666666667</v>
      </c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4"/>
      <c r="AC5" s="22">
        <v>0.75</v>
      </c>
      <c r="AD5" s="198">
        <v>85</v>
      </c>
      <c r="AE5" s="22">
        <v>0.08333333333333333</v>
      </c>
      <c r="AF5" s="174" t="s">
        <v>27</v>
      </c>
    </row>
    <row r="6" spans="1:32" s="9" customFormat="1" ht="24.75" customHeight="1">
      <c r="A6" s="250">
        <f>A4+1</f>
        <v>41093</v>
      </c>
      <c r="B6" s="3"/>
      <c r="C6" s="3"/>
      <c r="D6" s="121"/>
      <c r="E6" s="3">
        <f t="shared" si="0"/>
        <v>24</v>
      </c>
      <c r="F6" s="3">
        <v>0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48">
        <f>A6</f>
        <v>41093</v>
      </c>
      <c r="AC6" s="21">
        <v>0.2708333333333333</v>
      </c>
      <c r="AD6" s="197">
        <v>89</v>
      </c>
      <c r="AE6" s="21">
        <v>0.6041666666666666</v>
      </c>
      <c r="AF6" s="176" t="s">
        <v>28</v>
      </c>
    </row>
    <row r="7" spans="1:32" s="9" customFormat="1" ht="24.75" customHeight="1">
      <c r="A7" s="251"/>
      <c r="B7" s="5"/>
      <c r="C7" s="5"/>
      <c r="D7" s="122"/>
      <c r="E7" s="5">
        <f t="shared" si="0"/>
        <v>24</v>
      </c>
      <c r="F7" s="5">
        <v>0.2916666666666667</v>
      </c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63"/>
      <c r="AC7" s="22">
        <v>0.7916666666666666</v>
      </c>
      <c r="AD7" s="198">
        <v>93</v>
      </c>
      <c r="AE7" s="22">
        <v>0.10416666666666667</v>
      </c>
      <c r="AF7" s="60"/>
    </row>
    <row r="8" spans="1:32" s="9" customFormat="1" ht="24.75" customHeight="1">
      <c r="A8" s="252">
        <f>A6+1</f>
        <v>41094</v>
      </c>
      <c r="B8" s="3"/>
      <c r="C8" s="3"/>
      <c r="D8" s="121"/>
      <c r="E8" s="3">
        <f t="shared" si="0"/>
        <v>24</v>
      </c>
      <c r="F8" s="3">
        <v>0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3">
        <f>A8</f>
        <v>41094</v>
      </c>
      <c r="AC8" s="21">
        <v>0.3125</v>
      </c>
      <c r="AD8" s="197">
        <v>96</v>
      </c>
      <c r="AE8" s="21">
        <v>0.625</v>
      </c>
      <c r="AF8" s="229" t="s">
        <v>29</v>
      </c>
    </row>
    <row r="9" spans="1:32" s="9" customFormat="1" ht="24.75" customHeight="1">
      <c r="A9" s="253"/>
      <c r="B9" s="5"/>
      <c r="C9" s="5"/>
      <c r="D9" s="122"/>
      <c r="E9" s="5">
        <f t="shared" si="0"/>
        <v>24</v>
      </c>
      <c r="F9" s="5">
        <v>0.2916666666666667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4"/>
      <c r="AC9" s="22">
        <v>0.8333333333333334</v>
      </c>
      <c r="AD9" s="198">
        <v>96</v>
      </c>
      <c r="AE9" s="22">
        <v>0.125</v>
      </c>
      <c r="AF9" s="230"/>
    </row>
    <row r="10" spans="1:32" s="9" customFormat="1" ht="24.75" customHeight="1">
      <c r="A10" s="254">
        <f>A8+1</f>
        <v>41095</v>
      </c>
      <c r="B10" s="3"/>
      <c r="C10" s="3"/>
      <c r="D10" s="121"/>
      <c r="E10" s="3">
        <f t="shared" si="0"/>
        <v>24</v>
      </c>
      <c r="F10" s="3">
        <v>0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3">
        <f>A10</f>
        <v>41095</v>
      </c>
      <c r="AC10" s="21">
        <v>0.3333333333333333</v>
      </c>
      <c r="AD10" s="197">
        <v>98</v>
      </c>
      <c r="AE10" s="21">
        <v>0.6666666666666666</v>
      </c>
      <c r="AF10" s="59"/>
    </row>
    <row r="11" spans="1:32" s="9" customFormat="1" ht="24.75" customHeight="1">
      <c r="A11" s="255"/>
      <c r="B11" s="5"/>
      <c r="C11" s="5"/>
      <c r="D11" s="122"/>
      <c r="E11" s="5">
        <f t="shared" si="0"/>
        <v>24</v>
      </c>
      <c r="F11" s="5">
        <v>0.2708333333333333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4"/>
      <c r="AC11" s="22">
        <v>0.8541666666666666</v>
      </c>
      <c r="AD11" s="198">
        <v>99</v>
      </c>
      <c r="AE11" s="22">
        <v>0.16666666666666666</v>
      </c>
      <c r="AF11" s="58"/>
    </row>
    <row r="12" spans="1:32" s="9" customFormat="1" ht="24.75" customHeight="1">
      <c r="A12" s="254">
        <f>A10+1</f>
        <v>41096</v>
      </c>
      <c r="B12" s="3"/>
      <c r="C12" s="3"/>
      <c r="D12" s="121"/>
      <c r="E12" s="3">
        <f t="shared" si="0"/>
        <v>24</v>
      </c>
      <c r="F12" s="3">
        <v>0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33">
        <f>A12</f>
        <v>41096</v>
      </c>
      <c r="AC12" s="21">
        <v>0.375</v>
      </c>
      <c r="AD12" s="197">
        <v>99</v>
      </c>
      <c r="AE12" s="21">
        <v>0.7083333333333334</v>
      </c>
      <c r="AF12" s="61"/>
    </row>
    <row r="13" spans="1:32" s="9" customFormat="1" ht="21.75" customHeight="1">
      <c r="A13" s="255"/>
      <c r="B13" s="5"/>
      <c r="C13" s="5"/>
      <c r="D13" s="122"/>
      <c r="E13" s="5">
        <f t="shared" si="0"/>
        <v>24</v>
      </c>
      <c r="F13" s="5">
        <v>0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34"/>
      <c r="AC13" s="22">
        <v>0.875</v>
      </c>
      <c r="AD13" s="198">
        <v>97</v>
      </c>
      <c r="AE13" s="22">
        <v>0.1875</v>
      </c>
      <c r="AF13" s="82"/>
    </row>
    <row r="14" spans="1:32" s="9" customFormat="1" ht="24.75" customHeight="1">
      <c r="A14" s="254">
        <f>A12+1</f>
        <v>41097</v>
      </c>
      <c r="B14" s="3"/>
      <c r="C14" s="3"/>
      <c r="D14" s="121"/>
      <c r="E14" s="3">
        <f t="shared" si="0"/>
        <v>24</v>
      </c>
      <c r="F14" s="3">
        <v>0.25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3">
        <f>A14</f>
        <v>41097</v>
      </c>
      <c r="AC14" s="21">
        <v>0.3958333333333333</v>
      </c>
      <c r="AD14" s="197">
        <v>95</v>
      </c>
      <c r="AE14" s="21">
        <v>0.7291666666666666</v>
      </c>
      <c r="AF14" s="59"/>
    </row>
    <row r="15" spans="1:32" s="9" customFormat="1" ht="24.75" customHeight="1">
      <c r="A15" s="255"/>
      <c r="B15" s="5"/>
      <c r="C15" s="5"/>
      <c r="D15" s="122"/>
      <c r="E15" s="5">
        <f t="shared" si="0"/>
        <v>24</v>
      </c>
      <c r="F15" s="5">
        <v>0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4"/>
      <c r="AC15" s="22">
        <v>0.9166666666666666</v>
      </c>
      <c r="AD15" s="198">
        <v>92</v>
      </c>
      <c r="AE15" s="22">
        <v>0.22916666666666666</v>
      </c>
      <c r="AF15" s="58"/>
    </row>
    <row r="16" spans="1:32" s="9" customFormat="1" ht="24.75" customHeight="1">
      <c r="A16" s="254">
        <f>A14+1</f>
        <v>41098</v>
      </c>
      <c r="B16" s="3"/>
      <c r="C16" s="3"/>
      <c r="D16" s="121"/>
      <c r="E16" s="3">
        <f t="shared" si="0"/>
        <v>24</v>
      </c>
      <c r="F16" s="3">
        <v>0.20833333333333334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7">
        <f>A16</f>
        <v>41098</v>
      </c>
      <c r="AC16" s="21">
        <v>0.4375</v>
      </c>
      <c r="AD16" s="197">
        <v>88</v>
      </c>
      <c r="AE16" s="21">
        <v>0.7708333333333334</v>
      </c>
      <c r="AF16" s="59"/>
    </row>
    <row r="17" spans="1:32" s="9" customFormat="1" ht="24.75" customHeight="1">
      <c r="A17" s="255"/>
      <c r="B17" s="5"/>
      <c r="C17" s="5"/>
      <c r="D17" s="122"/>
      <c r="E17" s="5">
        <f t="shared" si="0"/>
        <v>24</v>
      </c>
      <c r="F17" s="5">
        <v>0.020833333333333332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2"/>
      <c r="AC17" s="22">
        <v>0.9375</v>
      </c>
      <c r="AD17" s="198">
        <v>83</v>
      </c>
      <c r="AE17" s="22">
        <v>0.25</v>
      </c>
      <c r="AF17" s="58"/>
    </row>
    <row r="18" spans="1:32" s="9" customFormat="1" ht="24.75" customHeight="1">
      <c r="A18" s="259">
        <f>A16+1</f>
        <v>41099</v>
      </c>
      <c r="B18" s="3"/>
      <c r="C18" s="3"/>
      <c r="D18" s="121"/>
      <c r="E18" s="3">
        <f t="shared" si="0"/>
        <v>24</v>
      </c>
      <c r="F18" s="3">
        <v>0.16666666666666666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3">
        <f>A18</f>
        <v>41099</v>
      </c>
      <c r="AC18" s="21">
        <v>0.4583333333333333</v>
      </c>
      <c r="AD18" s="197">
        <v>77</v>
      </c>
      <c r="AE18" s="21">
        <v>0.8125</v>
      </c>
      <c r="AF18" s="59"/>
    </row>
    <row r="19" spans="1:32" s="9" customFormat="1" ht="24.75" customHeight="1">
      <c r="A19" s="260"/>
      <c r="B19" s="5"/>
      <c r="C19" s="5"/>
      <c r="D19" s="122"/>
      <c r="E19" s="5">
        <f t="shared" si="0"/>
        <v>24</v>
      </c>
      <c r="F19" s="5">
        <v>0.0625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4"/>
      <c r="AC19" s="22">
        <v>0.9583333333333334</v>
      </c>
      <c r="AD19" s="198">
        <v>72</v>
      </c>
      <c r="AE19" s="22">
        <v>0.2708333333333333</v>
      </c>
      <c r="AF19" s="58"/>
    </row>
    <row r="20" spans="1:32" s="9" customFormat="1" ht="24.75" customHeight="1">
      <c r="A20" s="261">
        <f>A18+1</f>
        <v>41100</v>
      </c>
      <c r="B20" s="3"/>
      <c r="C20" s="3"/>
      <c r="D20" s="121"/>
      <c r="E20" s="3">
        <f t="shared" si="0"/>
        <v>24</v>
      </c>
      <c r="F20" s="3">
        <v>0.125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3">
        <f>A20</f>
        <v>41100</v>
      </c>
      <c r="AC20" s="21">
        <v>0.4791666666666667</v>
      </c>
      <c r="AD20" s="197">
        <v>66</v>
      </c>
      <c r="AE20" s="21">
        <v>0.8333333333333334</v>
      </c>
      <c r="AF20" s="61"/>
    </row>
    <row r="21" spans="1:32" s="9" customFormat="1" ht="24.75" customHeight="1">
      <c r="A21" s="262"/>
      <c r="B21" s="5"/>
      <c r="C21" s="5"/>
      <c r="D21" s="122"/>
      <c r="E21" s="5">
        <f t="shared" si="0"/>
        <v>24</v>
      </c>
      <c r="F21" s="5">
        <v>0.08333333333333333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4"/>
      <c r="AC21" s="22">
        <v>0</v>
      </c>
      <c r="AD21" s="198">
        <v>60</v>
      </c>
      <c r="AE21" s="22">
        <v>0.3333333333333333</v>
      </c>
      <c r="AF21" s="83"/>
    </row>
    <row r="22" spans="1:32" s="9" customFormat="1" ht="24.75" customHeight="1">
      <c r="A22" s="258">
        <f>A20+1</f>
        <v>41101</v>
      </c>
      <c r="B22" s="3"/>
      <c r="C22" s="3"/>
      <c r="D22" s="121"/>
      <c r="E22" s="3">
        <f t="shared" si="0"/>
        <v>24</v>
      </c>
      <c r="F22" s="3">
        <v>0.08333333333333333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3">
        <f>A22</f>
        <v>41101</v>
      </c>
      <c r="AC22" s="21">
        <v>0.5</v>
      </c>
      <c r="AD22" s="197">
        <v>54</v>
      </c>
      <c r="AE22" s="21">
        <v>0.875</v>
      </c>
      <c r="AF22" s="61"/>
    </row>
    <row r="23" spans="1:32" s="9" customFormat="1" ht="24.75" customHeight="1">
      <c r="A23" s="257"/>
      <c r="B23" s="5"/>
      <c r="C23" s="5"/>
      <c r="D23" s="122"/>
      <c r="E23" s="5">
        <f t="shared" si="0"/>
        <v>24</v>
      </c>
      <c r="F23" s="5">
        <v>0.125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4"/>
      <c r="AC23" s="22">
        <v>0.020833333333333332</v>
      </c>
      <c r="AD23" s="198">
        <v>49</v>
      </c>
      <c r="AE23" s="22">
        <v>0.3333333333333333</v>
      </c>
      <c r="AF23" s="83"/>
    </row>
    <row r="24" spans="1:32" s="9" customFormat="1" ht="24.75" customHeight="1">
      <c r="A24" s="259">
        <f>A22+1</f>
        <v>41102</v>
      </c>
      <c r="B24" s="3"/>
      <c r="C24" s="3"/>
      <c r="D24" s="121"/>
      <c r="E24" s="3">
        <f t="shared" si="0"/>
        <v>24</v>
      </c>
      <c r="F24" s="3">
        <v>0.020833333333333332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3">
        <f>A24</f>
        <v>41102</v>
      </c>
      <c r="AC24" s="21">
        <v>0.5416666666666666</v>
      </c>
      <c r="AD24" s="197">
        <v>44</v>
      </c>
      <c r="AE24" s="21">
        <v>0.8958333333333334</v>
      </c>
      <c r="AF24" s="61"/>
    </row>
    <row r="25" spans="1:32" s="9" customFormat="1" ht="24.75" customHeight="1">
      <c r="A25" s="260"/>
      <c r="B25" s="5"/>
      <c r="C25" s="5"/>
      <c r="D25" s="122"/>
      <c r="E25" s="5">
        <f t="shared" si="0"/>
        <v>24</v>
      </c>
      <c r="F25" s="5">
        <v>0.16666666666666666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4"/>
      <c r="AC25" s="22" t="s">
        <v>21</v>
      </c>
      <c r="AD25" s="198">
        <v>41</v>
      </c>
      <c r="AE25" s="22" t="s">
        <v>21</v>
      </c>
      <c r="AF25" s="83"/>
    </row>
    <row r="26" spans="1:32" s="9" customFormat="1" ht="24.75" customHeight="1">
      <c r="A26" s="259">
        <f>A24+1</f>
        <v>41103</v>
      </c>
      <c r="B26" s="3"/>
      <c r="C26" s="3"/>
      <c r="D26" s="121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33">
        <f>A26</f>
        <v>41103</v>
      </c>
      <c r="AC26" s="21">
        <v>0.041666666666666664</v>
      </c>
      <c r="AD26" s="197">
        <v>38</v>
      </c>
      <c r="AE26" s="21">
        <v>0.375</v>
      </c>
      <c r="AF26" s="61"/>
    </row>
    <row r="27" spans="1:32" s="9" customFormat="1" ht="24.75" customHeight="1">
      <c r="A27" s="260"/>
      <c r="B27" s="5"/>
      <c r="C27" s="5"/>
      <c r="D27" s="122"/>
      <c r="E27" s="5">
        <f t="shared" si="0"/>
        <v>24</v>
      </c>
      <c r="F27" s="5">
        <v>0.20833333333333334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34"/>
      <c r="AC27" s="22">
        <v>0.5833333333333334</v>
      </c>
      <c r="AD27" s="198">
        <v>37</v>
      </c>
      <c r="AE27" s="22">
        <v>0.9583333333333334</v>
      </c>
      <c r="AF27" s="83"/>
    </row>
    <row r="28" spans="1:32" s="9" customFormat="1" ht="24.75" customHeight="1">
      <c r="A28" s="261">
        <f>A26+1</f>
        <v>41104</v>
      </c>
      <c r="B28" s="3"/>
      <c r="C28" s="3"/>
      <c r="D28" s="121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3">
        <f>A28</f>
        <v>41104</v>
      </c>
      <c r="AC28" s="21">
        <v>0.125</v>
      </c>
      <c r="AD28" s="197">
        <v>38</v>
      </c>
      <c r="AE28" s="21">
        <v>0.4583333333333333</v>
      </c>
      <c r="AF28" s="63"/>
    </row>
    <row r="29" spans="1:32" s="9" customFormat="1" ht="24.75" customHeight="1">
      <c r="A29" s="262"/>
      <c r="B29" s="5"/>
      <c r="C29" s="5"/>
      <c r="D29" s="122"/>
      <c r="E29" s="5">
        <f t="shared" si="0"/>
        <v>24</v>
      </c>
      <c r="F29" s="5">
        <v>0.2708333333333333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4"/>
      <c r="AC29" s="22">
        <v>0.6458333333333334</v>
      </c>
      <c r="AD29" s="198">
        <v>40</v>
      </c>
      <c r="AE29" s="22">
        <v>0</v>
      </c>
      <c r="AF29" s="62"/>
    </row>
    <row r="30" spans="1:32" s="9" customFormat="1" ht="24.75" customHeight="1">
      <c r="A30" s="259">
        <f>A28+1</f>
        <v>41105</v>
      </c>
      <c r="B30" s="3"/>
      <c r="C30" s="3"/>
      <c r="D30" s="121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7">
        <f>A30</f>
        <v>41105</v>
      </c>
      <c r="AC30" s="21">
        <v>0.16666666666666666</v>
      </c>
      <c r="AD30" s="197">
        <v>44</v>
      </c>
      <c r="AE30" s="21">
        <v>0.5208333333333334</v>
      </c>
      <c r="AF30" s="63"/>
    </row>
    <row r="31" spans="1:32" s="9" customFormat="1" ht="24.75" customHeight="1">
      <c r="A31" s="260"/>
      <c r="B31" s="5"/>
      <c r="C31" s="5"/>
      <c r="D31" s="122"/>
      <c r="E31" s="5">
        <f t="shared" si="0"/>
        <v>24</v>
      </c>
      <c r="F31" s="5">
        <v>0.2916666666666667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2"/>
      <c r="AC31" s="22">
        <v>0.6875</v>
      </c>
      <c r="AD31" s="198">
        <v>48</v>
      </c>
      <c r="AE31" s="22">
        <v>0.020833333333333332</v>
      </c>
      <c r="AF31" s="62"/>
    </row>
    <row r="32" spans="1:32" s="9" customFormat="1" ht="24.75" customHeight="1">
      <c r="A32" s="259">
        <f>A30+1</f>
        <v>41106</v>
      </c>
      <c r="B32" s="3"/>
      <c r="C32" s="3"/>
      <c r="D32" s="121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40">
        <f>A32</f>
        <v>41106</v>
      </c>
      <c r="AC32" s="21">
        <v>0.20833333333333334</v>
      </c>
      <c r="AD32" s="197">
        <v>52</v>
      </c>
      <c r="AE32" s="21">
        <v>0.5625</v>
      </c>
      <c r="AF32" s="63"/>
    </row>
    <row r="33" spans="1:32" s="9" customFormat="1" ht="24.75" customHeight="1">
      <c r="A33" s="260"/>
      <c r="B33" s="5"/>
      <c r="C33" s="5"/>
      <c r="D33" s="122"/>
      <c r="E33" s="5">
        <f t="shared" si="0"/>
        <v>24</v>
      </c>
      <c r="F33" s="5">
        <v>0.2916666666666667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86"/>
      <c r="AC33" s="22">
        <v>0.7083333333333334</v>
      </c>
      <c r="AD33" s="203">
        <v>57</v>
      </c>
      <c r="AE33" s="22">
        <v>0.041666666666666664</v>
      </c>
      <c r="AF33" s="62"/>
    </row>
    <row r="34" spans="1:32" s="19" customFormat="1" ht="24.75" customHeight="1">
      <c r="A34" s="254">
        <f>A32+1</f>
        <v>41107</v>
      </c>
      <c r="B34" s="3"/>
      <c r="C34" s="3"/>
      <c r="D34" s="121"/>
      <c r="E34" s="3">
        <f aca="true" t="shared" si="4" ref="E34:E63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3">TIMEVALUE(TEXT(E34,"h:mm"))</f>
        <v>0</v>
      </c>
      <c r="Y34" s="9"/>
      <c r="Z34" s="11">
        <f aca="true" t="shared" si="6" ref="Z34:Z63">X34</f>
        <v>0</v>
      </c>
      <c r="AA34" s="11">
        <f aca="true" t="shared" si="7" ref="AA34:AA63">Z34</f>
        <v>0</v>
      </c>
      <c r="AB34" s="240">
        <f>A34</f>
        <v>41107</v>
      </c>
      <c r="AC34" s="56">
        <v>0.25</v>
      </c>
      <c r="AD34" s="204">
        <v>61</v>
      </c>
      <c r="AE34" s="56">
        <v>0.5833333333333334</v>
      </c>
      <c r="AF34" s="64"/>
    </row>
    <row r="35" spans="1:32" s="9" customFormat="1" ht="24.75" customHeight="1">
      <c r="A35" s="255"/>
      <c r="B35" s="5"/>
      <c r="C35" s="5"/>
      <c r="D35" s="122"/>
      <c r="E35" s="5">
        <f t="shared" si="4"/>
        <v>24</v>
      </c>
      <c r="F35" s="5">
        <v>0.2916666666666667</v>
      </c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41"/>
      <c r="AC35" s="54">
        <v>0.75</v>
      </c>
      <c r="AD35" s="205">
        <v>66</v>
      </c>
      <c r="AE35" s="54">
        <v>0.08333333333333333</v>
      </c>
      <c r="AF35" s="68"/>
    </row>
    <row r="36" spans="1:32" s="9" customFormat="1" ht="24.75" customHeight="1">
      <c r="A36" s="258">
        <f>A34+1</f>
        <v>41108</v>
      </c>
      <c r="B36" s="3"/>
      <c r="C36" s="3"/>
      <c r="D36" s="121"/>
      <c r="E36" s="3">
        <f t="shared" si="4"/>
        <v>24</v>
      </c>
      <c r="F36" s="3">
        <v>0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40">
        <f>A36</f>
        <v>41108</v>
      </c>
      <c r="AC36" s="21">
        <v>0.2708333333333333</v>
      </c>
      <c r="AD36" s="197">
        <v>70</v>
      </c>
      <c r="AE36" s="21">
        <v>0.625</v>
      </c>
      <c r="AF36" s="177"/>
    </row>
    <row r="37" spans="1:32" s="9" customFormat="1" ht="24.75" customHeight="1">
      <c r="A37" s="257"/>
      <c r="B37" s="5"/>
      <c r="C37" s="5"/>
      <c r="D37" s="122"/>
      <c r="E37" s="5">
        <f t="shared" si="4"/>
        <v>24</v>
      </c>
      <c r="F37" s="5">
        <v>0.2916666666666667</v>
      </c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88"/>
      <c r="AC37" s="23">
        <v>0.7916666666666666</v>
      </c>
      <c r="AD37" s="206">
        <v>74</v>
      </c>
      <c r="AE37" s="23">
        <v>0.125</v>
      </c>
      <c r="AF37" s="178"/>
    </row>
    <row r="38" spans="1:32" s="9" customFormat="1" ht="24.75" customHeight="1">
      <c r="A38" s="259">
        <f>A36+1</f>
        <v>41109</v>
      </c>
      <c r="B38" s="3"/>
      <c r="C38" s="3"/>
      <c r="D38" s="121"/>
      <c r="E38" s="3">
        <f t="shared" si="4"/>
        <v>24</v>
      </c>
      <c r="F38" s="3">
        <v>0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40">
        <f>A38</f>
        <v>41109</v>
      </c>
      <c r="AC38" s="21">
        <v>0.3125</v>
      </c>
      <c r="AD38" s="197">
        <v>78</v>
      </c>
      <c r="AE38" s="21">
        <v>0.6458333333333334</v>
      </c>
      <c r="AF38" s="177"/>
    </row>
    <row r="39" spans="1:32" s="9" customFormat="1" ht="24.75" customHeight="1">
      <c r="A39" s="260"/>
      <c r="B39" s="5"/>
      <c r="C39" s="5"/>
      <c r="D39" s="122"/>
      <c r="E39" s="5">
        <f t="shared" si="4"/>
        <v>24</v>
      </c>
      <c r="F39" s="5">
        <v>0.2916666666666667</v>
      </c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41"/>
      <c r="AC39" s="22">
        <v>0.8125</v>
      </c>
      <c r="AD39" s="198">
        <v>78</v>
      </c>
      <c r="AE39" s="22">
        <v>0.125</v>
      </c>
      <c r="AF39" s="178"/>
    </row>
    <row r="40" spans="1:32" s="9" customFormat="1" ht="24.75" customHeight="1">
      <c r="A40" s="259">
        <f>A38+1</f>
        <v>41110</v>
      </c>
      <c r="B40" s="3"/>
      <c r="C40" s="3"/>
      <c r="D40" s="121"/>
      <c r="E40" s="3">
        <f t="shared" si="4"/>
        <v>24</v>
      </c>
      <c r="F40" s="3">
        <v>0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40">
        <f>A40</f>
        <v>41110</v>
      </c>
      <c r="AC40" s="21">
        <v>0.3333333333333333</v>
      </c>
      <c r="AD40" s="197">
        <v>81</v>
      </c>
      <c r="AE40" s="21">
        <v>0.6666666666666666</v>
      </c>
      <c r="AF40" s="180" t="s">
        <v>24</v>
      </c>
    </row>
    <row r="41" spans="1:32" s="9" customFormat="1" ht="24.75" customHeight="1">
      <c r="A41" s="260"/>
      <c r="B41" s="5"/>
      <c r="C41" s="5"/>
      <c r="D41" s="122"/>
      <c r="E41" s="5">
        <f t="shared" si="4"/>
        <v>24</v>
      </c>
      <c r="F41" s="5">
        <v>0.2708333333333333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45"/>
      <c r="AC41" s="22">
        <v>0.8333333333333334</v>
      </c>
      <c r="AD41" s="198">
        <v>84</v>
      </c>
      <c r="AE41" s="22">
        <v>0.16666666666666666</v>
      </c>
      <c r="AF41" s="174" t="s">
        <v>25</v>
      </c>
    </row>
    <row r="42" spans="1:32" s="9" customFormat="1" ht="24.75" customHeight="1">
      <c r="A42" s="259">
        <f>A40+1</f>
        <v>41111</v>
      </c>
      <c r="B42" s="3"/>
      <c r="C42" s="3"/>
      <c r="D42" s="121"/>
      <c r="E42" s="3">
        <f t="shared" si="4"/>
        <v>24</v>
      </c>
      <c r="F42" s="3">
        <v>0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3">
        <f>A42</f>
        <v>41111</v>
      </c>
      <c r="AC42" s="21">
        <v>0.3541666666666667</v>
      </c>
      <c r="AD42" s="197">
        <v>86</v>
      </c>
      <c r="AE42" s="21">
        <v>0.6875</v>
      </c>
      <c r="AF42" s="175" t="s">
        <v>26</v>
      </c>
    </row>
    <row r="43" spans="1:32" s="9" customFormat="1" ht="24.75" customHeight="1">
      <c r="A43" s="260"/>
      <c r="B43" s="5"/>
      <c r="C43" s="5"/>
      <c r="D43" s="122"/>
      <c r="E43" s="5">
        <f t="shared" si="4"/>
        <v>24</v>
      </c>
      <c r="F43" s="5">
        <v>0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4"/>
      <c r="AC43" s="22">
        <v>0.875</v>
      </c>
      <c r="AD43" s="198">
        <v>87</v>
      </c>
      <c r="AE43" s="22">
        <v>0.1875</v>
      </c>
      <c r="AF43" s="174" t="s">
        <v>27</v>
      </c>
    </row>
    <row r="44" spans="1:32" s="9" customFormat="1" ht="24.75" customHeight="1">
      <c r="A44" s="259">
        <f>A42+1</f>
        <v>41112</v>
      </c>
      <c r="B44" s="3"/>
      <c r="C44" s="3"/>
      <c r="D44" s="121"/>
      <c r="E44" s="3">
        <f t="shared" si="4"/>
        <v>24</v>
      </c>
      <c r="F44" s="3">
        <v>0.25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7">
        <f>A44</f>
        <v>41112</v>
      </c>
      <c r="AC44" s="21">
        <v>0.3958333333333333</v>
      </c>
      <c r="AD44" s="197">
        <v>88</v>
      </c>
      <c r="AE44" s="21">
        <v>0.7291666666666666</v>
      </c>
      <c r="AF44" s="176" t="s">
        <v>28</v>
      </c>
    </row>
    <row r="45" spans="1:32" s="9" customFormat="1" ht="24.75" customHeight="1">
      <c r="A45" s="260"/>
      <c r="B45" s="5"/>
      <c r="C45" s="5"/>
      <c r="D45" s="122"/>
      <c r="E45" s="5">
        <f t="shared" si="4"/>
        <v>24</v>
      </c>
      <c r="F45" s="5">
        <v>0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2"/>
      <c r="AC45" s="22">
        <v>0.8958333333333334</v>
      </c>
      <c r="AD45" s="198">
        <v>88</v>
      </c>
      <c r="AE45" s="22">
        <v>0.25</v>
      </c>
      <c r="AF45" s="60"/>
    </row>
    <row r="46" spans="1:32" s="9" customFormat="1" ht="24.75" customHeight="1">
      <c r="A46" s="259">
        <f>A44+1</f>
        <v>41113</v>
      </c>
      <c r="B46" s="3"/>
      <c r="C46" s="3"/>
      <c r="D46" s="121"/>
      <c r="E46" s="3">
        <f t="shared" si="4"/>
        <v>24</v>
      </c>
      <c r="F46" s="3">
        <v>0.22916666666666666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3">
        <f>A46</f>
        <v>41113</v>
      </c>
      <c r="AC46" s="21">
        <v>0.4166666666666667</v>
      </c>
      <c r="AD46" s="197">
        <v>88</v>
      </c>
      <c r="AE46" s="21">
        <v>0.75</v>
      </c>
      <c r="AF46" s="229" t="s">
        <v>29</v>
      </c>
    </row>
    <row r="47" spans="1:32" s="9" customFormat="1" ht="24.75" customHeight="1">
      <c r="A47" s="260"/>
      <c r="B47" s="5"/>
      <c r="C47" s="5"/>
      <c r="D47" s="122"/>
      <c r="E47" s="5">
        <f t="shared" si="4"/>
        <v>24</v>
      </c>
      <c r="F47" s="5">
        <v>0.020833333333333332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4"/>
      <c r="AC47" s="22">
        <v>0.9166666666666666</v>
      </c>
      <c r="AD47" s="198">
        <v>86</v>
      </c>
      <c r="AE47" s="22">
        <v>0.25</v>
      </c>
      <c r="AF47" s="230"/>
    </row>
    <row r="48" spans="1:32" s="9" customFormat="1" ht="24.75" customHeight="1">
      <c r="A48" s="261">
        <f>A46+1</f>
        <v>41114</v>
      </c>
      <c r="B48" s="3"/>
      <c r="C48" s="3"/>
      <c r="D48" s="121"/>
      <c r="E48" s="3">
        <f t="shared" si="4"/>
        <v>24</v>
      </c>
      <c r="F48" s="3">
        <v>0.1875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48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3">
        <f>A48</f>
        <v>41114</v>
      </c>
      <c r="AC48" s="21">
        <v>0.4375</v>
      </c>
      <c r="AD48" s="197">
        <v>84</v>
      </c>
      <c r="AE48" s="21">
        <v>0.7708333333333334</v>
      </c>
      <c r="AF48" s="63"/>
    </row>
    <row r="49" spans="1:32" s="9" customFormat="1" ht="24.75" customHeight="1">
      <c r="A49" s="262"/>
      <c r="B49" s="5"/>
      <c r="C49" s="5"/>
      <c r="D49" s="122"/>
      <c r="E49" s="5">
        <f t="shared" si="4"/>
        <v>24</v>
      </c>
      <c r="F49" s="5">
        <v>0.0625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100">
        <f t="shared" si="5"/>
        <v>0</v>
      </c>
      <c r="Y49" s="24"/>
      <c r="Z49" s="101">
        <f t="shared" si="6"/>
        <v>0</v>
      </c>
      <c r="AA49" s="102">
        <f t="shared" si="7"/>
        <v>0</v>
      </c>
      <c r="AB49" s="289"/>
      <c r="AC49" s="23">
        <v>0.9583333333333334</v>
      </c>
      <c r="AD49" s="206">
        <v>81</v>
      </c>
      <c r="AE49" s="23">
        <v>0.2708333333333333</v>
      </c>
      <c r="AF49" s="62"/>
    </row>
    <row r="50" spans="1:32" s="9" customFormat="1" ht="24.75" customHeight="1">
      <c r="A50" s="256">
        <f>A48+1</f>
        <v>41115</v>
      </c>
      <c r="B50" s="44"/>
      <c r="C50" s="44"/>
      <c r="D50" s="121"/>
      <c r="E50" s="44">
        <f t="shared" si="4"/>
        <v>24</v>
      </c>
      <c r="F50" s="44">
        <v>0.14583333333333334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290">
        <f>A50</f>
        <v>41115</v>
      </c>
      <c r="AC50" s="136">
        <v>0.4583333333333333</v>
      </c>
      <c r="AD50" s="207">
        <v>78</v>
      </c>
      <c r="AE50" s="136">
        <v>0.8125</v>
      </c>
      <c r="AF50" s="63"/>
    </row>
    <row r="51" spans="1:32" s="9" customFormat="1" ht="24.75" customHeight="1">
      <c r="A51" s="257"/>
      <c r="B51" s="5"/>
      <c r="C51" s="5"/>
      <c r="D51" s="122"/>
      <c r="E51" s="5">
        <f t="shared" si="4"/>
        <v>24</v>
      </c>
      <c r="F51" s="5">
        <v>0.08333333333333333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291"/>
      <c r="AC51" s="137">
        <v>0</v>
      </c>
      <c r="AD51" s="208">
        <v>74</v>
      </c>
      <c r="AE51" s="137">
        <v>0.2916666666666667</v>
      </c>
      <c r="AF51" s="62"/>
    </row>
    <row r="52" spans="1:32" s="9" customFormat="1" ht="24.75" customHeight="1">
      <c r="A52" s="259">
        <f>A50+1</f>
        <v>41116</v>
      </c>
      <c r="B52" s="3"/>
      <c r="C52" s="3"/>
      <c r="D52" s="123"/>
      <c r="E52" s="3">
        <f t="shared" si="4"/>
        <v>24</v>
      </c>
      <c r="F52" s="3">
        <v>0.08333333333333333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72">
        <f>A52</f>
        <v>41116</v>
      </c>
      <c r="AC52" s="97">
        <v>0.5</v>
      </c>
      <c r="AD52" s="209">
        <v>70</v>
      </c>
      <c r="AE52" s="97">
        <v>0.8333333333333334</v>
      </c>
      <c r="AF52" s="64"/>
    </row>
    <row r="53" spans="1:32" s="9" customFormat="1" ht="24.75" customHeight="1">
      <c r="A53" s="260"/>
      <c r="B53" s="5"/>
      <c r="C53" s="5"/>
      <c r="D53" s="122"/>
      <c r="E53" s="5">
        <f t="shared" si="4"/>
        <v>24</v>
      </c>
      <c r="F53" s="5">
        <v>0.125</v>
      </c>
      <c r="G53" s="6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4"/>
      <c r="AC53" s="22">
        <v>0.020833333333333332</v>
      </c>
      <c r="AD53" s="198">
        <v>65</v>
      </c>
      <c r="AE53" s="22">
        <v>0.3333333333333333</v>
      </c>
      <c r="AF53" s="68"/>
    </row>
    <row r="54" spans="1:32" s="9" customFormat="1" ht="24.75" customHeight="1">
      <c r="A54" s="259">
        <f>A52+1</f>
        <v>41117</v>
      </c>
      <c r="B54" s="3"/>
      <c r="C54" s="3"/>
      <c r="D54" s="123"/>
      <c r="E54" s="3">
        <f t="shared" si="4"/>
        <v>24</v>
      </c>
      <c r="F54" s="3">
        <v>0.041666666666666664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3">
        <f>A54</f>
        <v>41117</v>
      </c>
      <c r="AC54" s="39">
        <v>0.5416666666666666</v>
      </c>
      <c r="AD54" s="210">
        <v>61</v>
      </c>
      <c r="AE54" s="39">
        <v>0.8958333333333334</v>
      </c>
      <c r="AF54" s="177"/>
    </row>
    <row r="55" spans="1:32" s="9" customFormat="1" ht="24.75" customHeight="1">
      <c r="A55" s="260"/>
      <c r="B55" s="5"/>
      <c r="C55" s="5"/>
      <c r="D55" s="122"/>
      <c r="E55" s="5">
        <f t="shared" si="4"/>
        <v>24</v>
      </c>
      <c r="F55" s="5">
        <v>0.16666666666666666</v>
      </c>
      <c r="G55" s="6"/>
      <c r="H55" s="13"/>
      <c r="I55" s="13"/>
      <c r="J55" s="14"/>
      <c r="K55" s="14"/>
      <c r="L55" s="13"/>
      <c r="M55" s="13"/>
      <c r="N55" s="104"/>
      <c r="O55" s="13"/>
      <c r="P55" s="13"/>
      <c r="Q55" s="52"/>
      <c r="R55" s="104"/>
      <c r="S55" s="73"/>
      <c r="T55" s="76"/>
      <c r="U55" s="76"/>
      <c r="V55" s="81"/>
      <c r="W55" s="20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4"/>
      <c r="AC55" s="22" t="s">
        <v>21</v>
      </c>
      <c r="AD55" s="198">
        <v>57</v>
      </c>
      <c r="AE55" s="22" t="s">
        <v>21</v>
      </c>
      <c r="AF55" s="178"/>
    </row>
    <row r="56" spans="1:32" s="9" customFormat="1" ht="24.75" customHeight="1">
      <c r="A56" s="281">
        <f>A54+1</f>
        <v>41118</v>
      </c>
      <c r="B56" s="3"/>
      <c r="C56" s="3"/>
      <c r="D56" s="123"/>
      <c r="E56" s="3">
        <f t="shared" si="4"/>
        <v>24</v>
      </c>
      <c r="F56" s="3">
        <v>0</v>
      </c>
      <c r="G56" s="4"/>
      <c r="H56" s="10"/>
      <c r="I56" s="10"/>
      <c r="J56" s="38"/>
      <c r="K56" s="38"/>
      <c r="L56" s="10"/>
      <c r="M56" s="10"/>
      <c r="N56" s="105"/>
      <c r="O56" s="10"/>
      <c r="P56" s="10"/>
      <c r="Q56" s="51"/>
      <c r="R56" s="105"/>
      <c r="S56" s="72"/>
      <c r="T56" s="75"/>
      <c r="U56" s="75"/>
      <c r="V56" s="79"/>
      <c r="W56" s="17"/>
      <c r="X56" s="11">
        <f t="shared" si="5"/>
        <v>0</v>
      </c>
      <c r="Z56" s="11">
        <f t="shared" si="6"/>
        <v>0</v>
      </c>
      <c r="AA56" s="11">
        <f t="shared" si="7"/>
        <v>0</v>
      </c>
      <c r="AB56" s="233">
        <f>A56</f>
        <v>41118</v>
      </c>
      <c r="AC56" s="39">
        <v>0.0625</v>
      </c>
      <c r="AD56" s="210">
        <v>54</v>
      </c>
      <c r="AE56" s="39">
        <v>0.4166666666666667</v>
      </c>
      <c r="AF56" s="63"/>
    </row>
    <row r="57" spans="1:32" s="9" customFormat="1" ht="24.75" customHeight="1">
      <c r="A57" s="260"/>
      <c r="B57" s="5"/>
      <c r="C57" s="5"/>
      <c r="D57" s="122"/>
      <c r="E57" s="5">
        <f t="shared" si="4"/>
        <v>24</v>
      </c>
      <c r="F57" s="5">
        <v>0.20833333333333334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11">
        <f t="shared" si="5"/>
        <v>0</v>
      </c>
      <c r="Z57" s="11">
        <f t="shared" si="6"/>
        <v>0</v>
      </c>
      <c r="AA57" s="11">
        <f t="shared" si="7"/>
        <v>0</v>
      </c>
      <c r="AB57" s="234"/>
      <c r="AC57" s="22">
        <v>0.5833333333333334</v>
      </c>
      <c r="AD57" s="198">
        <v>53</v>
      </c>
      <c r="AE57" s="22">
        <v>0.9166666666666666</v>
      </c>
      <c r="AF57" s="62"/>
    </row>
    <row r="58" spans="1:32" s="9" customFormat="1" ht="24.75" customHeight="1">
      <c r="A58" s="259">
        <f>A56+1</f>
        <v>41119</v>
      </c>
      <c r="B58" s="3"/>
      <c r="C58" s="3"/>
      <c r="D58" s="121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105"/>
      <c r="O58" s="10"/>
      <c r="P58" s="10"/>
      <c r="Q58" s="51"/>
      <c r="R58" s="105"/>
      <c r="S58" s="72"/>
      <c r="T58" s="75"/>
      <c r="U58" s="75"/>
      <c r="V58" s="79"/>
      <c r="W58" s="17"/>
      <c r="X58" s="11">
        <f t="shared" si="5"/>
        <v>0</v>
      </c>
      <c r="Z58" s="11">
        <f t="shared" si="6"/>
        <v>0</v>
      </c>
      <c r="AA58" s="11">
        <f t="shared" si="7"/>
        <v>0</v>
      </c>
      <c r="AB58" s="237">
        <f>A58</f>
        <v>41119</v>
      </c>
      <c r="AC58" s="21">
        <v>0.125</v>
      </c>
      <c r="AD58" s="197">
        <v>54</v>
      </c>
      <c r="AE58" s="21">
        <v>0.4583333333333333</v>
      </c>
      <c r="AF58" s="64"/>
    </row>
    <row r="59" spans="1:32" s="9" customFormat="1" ht="24.75" customHeight="1">
      <c r="A59" s="260"/>
      <c r="B59" s="5"/>
      <c r="C59" s="5"/>
      <c r="D59" s="122"/>
      <c r="E59" s="5">
        <f t="shared" si="4"/>
        <v>24</v>
      </c>
      <c r="F59" s="5">
        <v>0.22916666666666666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11">
        <f t="shared" si="5"/>
        <v>0</v>
      </c>
      <c r="Z59" s="11">
        <f t="shared" si="6"/>
        <v>0</v>
      </c>
      <c r="AA59" s="11">
        <f t="shared" si="7"/>
        <v>0</v>
      </c>
      <c r="AB59" s="232"/>
      <c r="AC59" s="22">
        <v>0.6458333333333334</v>
      </c>
      <c r="AD59" s="198">
        <v>57</v>
      </c>
      <c r="AE59" s="22">
        <v>0.9791666666666666</v>
      </c>
      <c r="AF59" s="68"/>
    </row>
    <row r="60" spans="1:32" s="9" customFormat="1" ht="24.75" customHeight="1">
      <c r="A60" s="259">
        <f>A58+1</f>
        <v>41120</v>
      </c>
      <c r="B60" s="3"/>
      <c r="C60" s="3"/>
      <c r="D60" s="121"/>
      <c r="E60" s="3">
        <f t="shared" si="4"/>
        <v>24</v>
      </c>
      <c r="F60" s="3">
        <v>0</v>
      </c>
      <c r="G60" s="45"/>
      <c r="H60" s="10"/>
      <c r="I60" s="10"/>
      <c r="J60" s="38"/>
      <c r="K60" s="38"/>
      <c r="L60" s="10"/>
      <c r="M60" s="10"/>
      <c r="N60" s="105"/>
      <c r="O60" s="10"/>
      <c r="P60" s="10"/>
      <c r="Q60" s="51"/>
      <c r="R60" s="105"/>
      <c r="S60" s="72"/>
      <c r="T60" s="75"/>
      <c r="U60" s="75"/>
      <c r="V60" s="79"/>
      <c r="W60" s="17"/>
      <c r="X60" s="11">
        <f t="shared" si="5"/>
        <v>0</v>
      </c>
      <c r="Z60" s="11">
        <f t="shared" si="6"/>
        <v>0</v>
      </c>
      <c r="AA60" s="11">
        <f t="shared" si="7"/>
        <v>0</v>
      </c>
      <c r="AB60" s="233">
        <f>A60</f>
        <v>41120</v>
      </c>
      <c r="AC60" s="21">
        <v>0.1875</v>
      </c>
      <c r="AD60" s="197">
        <v>62</v>
      </c>
      <c r="AE60" s="21">
        <v>0.5208333333333334</v>
      </c>
      <c r="AF60" s="177"/>
    </row>
    <row r="61" spans="1:32" s="9" customFormat="1" ht="24.75" customHeight="1">
      <c r="A61" s="260"/>
      <c r="B61" s="5"/>
      <c r="C61" s="5"/>
      <c r="D61" s="122"/>
      <c r="E61" s="5">
        <f t="shared" si="4"/>
        <v>24</v>
      </c>
      <c r="F61" s="5">
        <v>0.2708333333333333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34"/>
      <c r="AC61" s="22">
        <v>0.7083333333333334</v>
      </c>
      <c r="AD61" s="198">
        <v>68</v>
      </c>
      <c r="AE61" s="22">
        <v>0.020833333333333332</v>
      </c>
      <c r="AF61" s="178"/>
    </row>
    <row r="62" spans="1:32" s="9" customFormat="1" ht="24.75" customHeight="1">
      <c r="A62" s="261">
        <f>A60+1</f>
        <v>41121</v>
      </c>
      <c r="B62" s="3"/>
      <c r="C62" s="3"/>
      <c r="D62" s="121"/>
      <c r="E62" s="3">
        <f t="shared" si="4"/>
        <v>24</v>
      </c>
      <c r="F62" s="3">
        <v>0</v>
      </c>
      <c r="G62" s="28"/>
      <c r="H62" s="10"/>
      <c r="I62" s="10"/>
      <c r="J62" s="38"/>
      <c r="K62" s="38"/>
      <c r="L62" s="10"/>
      <c r="M62" s="10"/>
      <c r="N62" s="105"/>
      <c r="O62" s="10"/>
      <c r="P62" s="10"/>
      <c r="Q62" s="51"/>
      <c r="R62" s="105"/>
      <c r="S62" s="72"/>
      <c r="T62" s="75"/>
      <c r="U62" s="75"/>
      <c r="V62" s="79"/>
      <c r="W62" s="17"/>
      <c r="X62" s="11">
        <f t="shared" si="5"/>
        <v>0</v>
      </c>
      <c r="Z62" s="11">
        <f t="shared" si="6"/>
        <v>0</v>
      </c>
      <c r="AA62" s="11">
        <f t="shared" si="7"/>
        <v>0</v>
      </c>
      <c r="AB62" s="233">
        <f>A62</f>
        <v>41121</v>
      </c>
      <c r="AC62" s="199">
        <v>0.22916666666666666</v>
      </c>
      <c r="AD62" s="211">
        <v>73</v>
      </c>
      <c r="AE62" s="21">
        <v>0.5625</v>
      </c>
      <c r="AF62" s="177"/>
    </row>
    <row r="63" spans="1:32" s="9" customFormat="1" ht="24.75" customHeight="1">
      <c r="A63" s="262"/>
      <c r="B63" s="5"/>
      <c r="C63" s="5"/>
      <c r="D63" s="122"/>
      <c r="E63" s="5">
        <f t="shared" si="4"/>
        <v>24</v>
      </c>
      <c r="F63" s="5">
        <v>0.2916666666666667</v>
      </c>
      <c r="G63" s="36"/>
      <c r="H63" s="13"/>
      <c r="I63" s="13"/>
      <c r="J63" s="14"/>
      <c r="K63" s="14"/>
      <c r="L63" s="13"/>
      <c r="M63" s="13"/>
      <c r="N63" s="104"/>
      <c r="O63" s="13"/>
      <c r="P63" s="13"/>
      <c r="Q63" s="52"/>
      <c r="R63" s="104"/>
      <c r="S63" s="73"/>
      <c r="T63" s="76"/>
      <c r="U63" s="76"/>
      <c r="V63" s="81"/>
      <c r="W63" s="20"/>
      <c r="X63" s="11">
        <f t="shared" si="5"/>
        <v>0</v>
      </c>
      <c r="Z63" s="11">
        <f t="shared" si="6"/>
        <v>0</v>
      </c>
      <c r="AA63" s="11">
        <f t="shared" si="7"/>
        <v>0</v>
      </c>
      <c r="AB63" s="234"/>
      <c r="AC63" s="200">
        <v>0.7291666666666666</v>
      </c>
      <c r="AD63" s="212">
        <v>79</v>
      </c>
      <c r="AE63" s="22">
        <v>0.0625</v>
      </c>
      <c r="AF63" s="178"/>
    </row>
    <row r="64" spans="30:31" ht="12.75">
      <c r="AD64" s="19"/>
      <c r="AE64" s="70"/>
    </row>
  </sheetData>
  <mergeCells count="64">
    <mergeCell ref="AF8:AF9"/>
    <mergeCell ref="AF46:AF47"/>
    <mergeCell ref="AB38:AB39"/>
    <mergeCell ref="A50:A51"/>
    <mergeCell ref="AB50:AB51"/>
    <mergeCell ref="A36:A37"/>
    <mergeCell ref="A38:A39"/>
    <mergeCell ref="A40:A41"/>
    <mergeCell ref="A26:A27"/>
    <mergeCell ref="A28:A29"/>
    <mergeCell ref="A58:A59"/>
    <mergeCell ref="A60:A61"/>
    <mergeCell ref="A42:A43"/>
    <mergeCell ref="A44:A45"/>
    <mergeCell ref="A46:A47"/>
    <mergeCell ref="A48:A49"/>
    <mergeCell ref="AB58:AB59"/>
    <mergeCell ref="A62:A63"/>
    <mergeCell ref="A52:A53"/>
    <mergeCell ref="A54:A55"/>
    <mergeCell ref="A56:A57"/>
    <mergeCell ref="AB60:AB61"/>
    <mergeCell ref="AB62:AB63"/>
    <mergeCell ref="AB52:AB53"/>
    <mergeCell ref="AB54:AB55"/>
    <mergeCell ref="AB56:AB57"/>
    <mergeCell ref="A30:A31"/>
    <mergeCell ref="A32:A33"/>
    <mergeCell ref="A34:A35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  <mergeCell ref="AB42:AB43"/>
    <mergeCell ref="AB44:AB45"/>
    <mergeCell ref="AB46:AB47"/>
    <mergeCell ref="AB48:AB49"/>
    <mergeCell ref="AB36:AB3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40:AB41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34:AB35"/>
  </mergeCells>
  <conditionalFormatting sqref="G62:G63">
    <cfRule type="cellIs" priority="1" dxfId="3" operator="equal" stopIfTrue="1">
      <formula>"ROZEE"</formula>
    </cfRule>
  </conditionalFormatting>
  <conditionalFormatting sqref="G2:G61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">
      <formula1>#REF!</formula1>
    </dataValidation>
  </dataValidations>
  <printOptions/>
  <pageMargins left="0.1968503937007874" right="0.1968503937007874" top="0.1968503937007874" bottom="0.1968503937007874" header="0.5118110236220472" footer="0.11811023622047245"/>
  <pageSetup cellComments="asDisplayed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1.28125" style="115" hidden="1" customWidth="1"/>
    <col min="2" max="2" width="6.28125" style="0" hidden="1" customWidth="1"/>
    <col min="3" max="3" width="5.57421875" style="0" hidden="1" customWidth="1"/>
    <col min="4" max="4" width="5.710937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5.57421875" style="1" hidden="1" customWidth="1"/>
    <col min="10" max="10" width="5.14062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4.57421875" style="1" hidden="1" customWidth="1"/>
    <col min="19" max="19" width="3.57421875" style="0" hidden="1" customWidth="1"/>
    <col min="20" max="20" width="7.00390625" style="0" hidden="1" customWidth="1"/>
    <col min="21" max="21" width="4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14.28125" style="113" customWidth="1"/>
    <col min="29" max="29" width="11.140625" style="15" customWidth="1"/>
    <col min="30" max="30" width="9.421875" style="214" customWidth="1"/>
    <col min="31" max="31" width="11.140625" style="15" customWidth="1"/>
    <col min="32" max="32" width="70.7109375" style="1" customWidth="1"/>
  </cols>
  <sheetData>
    <row r="1" spans="1:32" s="2" customFormat="1" ht="26.25" thickBot="1">
      <c r="A1" s="114">
        <v>41122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12">
        <f>A1</f>
        <v>41122</v>
      </c>
      <c r="AC1" s="108" t="s">
        <v>12</v>
      </c>
      <c r="AD1" s="213" t="s">
        <v>13</v>
      </c>
      <c r="AE1" s="108" t="s">
        <v>14</v>
      </c>
      <c r="AF1" s="110" t="s">
        <v>30</v>
      </c>
    </row>
    <row r="2" spans="1:32" s="9" customFormat="1" ht="24.75" customHeight="1">
      <c r="A2" s="252">
        <f>A1</f>
        <v>41122</v>
      </c>
      <c r="B2" s="3"/>
      <c r="C2" s="3"/>
      <c r="D2" s="123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72">
        <f>A2</f>
        <v>41122</v>
      </c>
      <c r="AC2" s="18">
        <v>0.2708333333333333</v>
      </c>
      <c r="AD2" s="201">
        <v>85</v>
      </c>
      <c r="AE2" s="18">
        <v>0.5833333333333334</v>
      </c>
      <c r="AF2" s="173" t="s">
        <v>24</v>
      </c>
    </row>
    <row r="3" spans="1:32" s="9" customFormat="1" ht="24.75" customHeight="1">
      <c r="A3" s="253"/>
      <c r="B3" s="37"/>
      <c r="C3" s="37"/>
      <c r="D3" s="122"/>
      <c r="E3" s="5">
        <f t="shared" si="0"/>
        <v>24</v>
      </c>
      <c r="F3" s="5">
        <v>0.2916666666666667</v>
      </c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4"/>
      <c r="AC3" s="22">
        <v>0.7916666666666666</v>
      </c>
      <c r="AD3" s="202">
        <v>90</v>
      </c>
      <c r="AE3" s="22">
        <v>0.08333333333333333</v>
      </c>
      <c r="AF3" s="174" t="s">
        <v>25</v>
      </c>
    </row>
    <row r="4" spans="1:32" s="9" customFormat="1" ht="24.75" customHeight="1">
      <c r="A4" s="252">
        <f>A2+1</f>
        <v>41123</v>
      </c>
      <c r="B4" s="3"/>
      <c r="C4" s="3"/>
      <c r="D4" s="121"/>
      <c r="E4" s="3">
        <f t="shared" si="0"/>
        <v>24</v>
      </c>
      <c r="F4" s="3">
        <v>0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3">
        <f>A4</f>
        <v>41123</v>
      </c>
      <c r="AC4" s="21">
        <v>0.3125</v>
      </c>
      <c r="AD4" s="197">
        <v>94</v>
      </c>
      <c r="AE4" s="21">
        <v>0.625</v>
      </c>
      <c r="AF4" s="175" t="s">
        <v>26</v>
      </c>
    </row>
    <row r="5" spans="1:32" s="9" customFormat="1" ht="24.75" customHeight="1">
      <c r="A5" s="253"/>
      <c r="B5" s="5"/>
      <c r="C5" s="5"/>
      <c r="D5" s="122"/>
      <c r="E5" s="5">
        <f t="shared" si="0"/>
        <v>24</v>
      </c>
      <c r="F5" s="5">
        <v>0.2916666666666667</v>
      </c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4"/>
      <c r="AC5" s="22">
        <v>0.8125</v>
      </c>
      <c r="AD5" s="198">
        <v>94</v>
      </c>
      <c r="AE5" s="22">
        <v>0.125</v>
      </c>
      <c r="AF5" s="174" t="s">
        <v>27</v>
      </c>
    </row>
    <row r="6" spans="1:32" s="9" customFormat="1" ht="24.75" customHeight="1">
      <c r="A6" s="252">
        <f>A4+1</f>
        <v>41124</v>
      </c>
      <c r="B6" s="3"/>
      <c r="C6" s="3"/>
      <c r="D6" s="121"/>
      <c r="E6" s="3">
        <f t="shared" si="0"/>
        <v>24</v>
      </c>
      <c r="F6" s="3">
        <v>0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33">
        <f>A6</f>
        <v>41124</v>
      </c>
      <c r="AC6" s="21">
        <v>0.3333333333333333</v>
      </c>
      <c r="AD6" s="197">
        <v>97</v>
      </c>
      <c r="AE6" s="21">
        <v>0.6666666666666666</v>
      </c>
      <c r="AF6" s="176" t="s">
        <v>28</v>
      </c>
    </row>
    <row r="7" spans="1:32" s="9" customFormat="1" ht="24.75" customHeight="1">
      <c r="A7" s="253"/>
      <c r="B7" s="5"/>
      <c r="C7" s="5"/>
      <c r="D7" s="122"/>
      <c r="E7" s="5">
        <f t="shared" si="0"/>
        <v>24</v>
      </c>
      <c r="F7" s="5">
        <v>0.2916666666666667</v>
      </c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34"/>
      <c r="AC7" s="22">
        <v>0.8333333333333334</v>
      </c>
      <c r="AD7" s="198">
        <v>98</v>
      </c>
      <c r="AE7" s="22">
        <v>0.16666666666666666</v>
      </c>
      <c r="AF7" s="60"/>
    </row>
    <row r="8" spans="1:32" s="9" customFormat="1" ht="24.75" customHeight="1">
      <c r="A8" s="252">
        <f>A6+1</f>
        <v>41125</v>
      </c>
      <c r="B8" s="3"/>
      <c r="C8" s="3"/>
      <c r="D8" s="121"/>
      <c r="E8" s="3">
        <f t="shared" si="0"/>
        <v>24</v>
      </c>
      <c r="F8" s="3">
        <v>0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3">
        <f>A8</f>
        <v>41125</v>
      </c>
      <c r="AC8" s="21">
        <v>0.375</v>
      </c>
      <c r="AD8" s="197">
        <v>99</v>
      </c>
      <c r="AE8" s="21">
        <v>0.6875</v>
      </c>
      <c r="AF8" s="229" t="s">
        <v>29</v>
      </c>
    </row>
    <row r="9" spans="1:32" s="9" customFormat="1" ht="24.75" customHeight="1">
      <c r="A9" s="253"/>
      <c r="B9" s="5"/>
      <c r="C9" s="5"/>
      <c r="D9" s="122"/>
      <c r="E9" s="5">
        <f t="shared" si="0"/>
        <v>24</v>
      </c>
      <c r="F9" s="5">
        <v>0.2916666666666667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4"/>
      <c r="AC9" s="22">
        <v>0.8958333333333334</v>
      </c>
      <c r="AD9" s="198">
        <v>98</v>
      </c>
      <c r="AE9" s="22">
        <v>0.20833333333333334</v>
      </c>
      <c r="AF9" s="230"/>
    </row>
    <row r="10" spans="1:32" s="9" customFormat="1" ht="24.75" customHeight="1">
      <c r="A10" s="252">
        <f>A8+1</f>
        <v>41126</v>
      </c>
      <c r="B10" s="3"/>
      <c r="C10" s="3"/>
      <c r="D10" s="121"/>
      <c r="E10" s="3">
        <f t="shared" si="0"/>
        <v>24</v>
      </c>
      <c r="F10" s="3">
        <v>0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7">
        <f>A10</f>
        <v>41126</v>
      </c>
      <c r="AC10" s="21">
        <v>0.4166666666666667</v>
      </c>
      <c r="AD10" s="197">
        <v>97</v>
      </c>
      <c r="AE10" s="21">
        <v>0.75</v>
      </c>
      <c r="AF10" s="59"/>
    </row>
    <row r="11" spans="1:32" s="9" customFormat="1" ht="24.75" customHeight="1">
      <c r="A11" s="253"/>
      <c r="B11" s="5"/>
      <c r="C11" s="5"/>
      <c r="D11" s="122"/>
      <c r="E11" s="5">
        <f t="shared" si="0"/>
        <v>24</v>
      </c>
      <c r="F11" s="5">
        <v>0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2"/>
      <c r="AC11" s="22">
        <v>0.8958333333333334</v>
      </c>
      <c r="AD11" s="198">
        <v>94</v>
      </c>
      <c r="AE11" s="22">
        <v>0.22916666666666666</v>
      </c>
      <c r="AF11" s="58"/>
    </row>
    <row r="12" spans="1:32" s="9" customFormat="1" ht="24.75" customHeight="1">
      <c r="A12" s="252">
        <f>A10+1</f>
        <v>41127</v>
      </c>
      <c r="B12" s="3"/>
      <c r="C12" s="3"/>
      <c r="D12" s="121"/>
      <c r="E12" s="3">
        <f t="shared" si="0"/>
        <v>24</v>
      </c>
      <c r="F12" s="3">
        <v>0.22916666666666666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33">
        <f>A12</f>
        <v>41127</v>
      </c>
      <c r="AC12" s="21">
        <v>0.4166666666666667</v>
      </c>
      <c r="AD12" s="197">
        <v>90</v>
      </c>
      <c r="AE12" s="21">
        <v>0.7708333333333334</v>
      </c>
      <c r="AF12" s="61"/>
    </row>
    <row r="13" spans="1:32" s="9" customFormat="1" ht="24.75" customHeight="1">
      <c r="A13" s="253"/>
      <c r="B13" s="5"/>
      <c r="C13" s="5"/>
      <c r="D13" s="122"/>
      <c r="E13" s="5">
        <f t="shared" si="0"/>
        <v>24</v>
      </c>
      <c r="F13" s="5">
        <v>0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34"/>
      <c r="AC13" s="22">
        <v>0.9166666666666666</v>
      </c>
      <c r="AD13" s="198">
        <v>86</v>
      </c>
      <c r="AE13" s="22">
        <v>0.22916666666666666</v>
      </c>
      <c r="AF13" s="82"/>
    </row>
    <row r="14" spans="1:32" s="9" customFormat="1" ht="24.75" customHeight="1">
      <c r="A14" s="250">
        <f>A12+1</f>
        <v>41128</v>
      </c>
      <c r="B14" s="3"/>
      <c r="C14" s="3"/>
      <c r="D14" s="121"/>
      <c r="E14" s="3">
        <f t="shared" si="0"/>
        <v>24</v>
      </c>
      <c r="F14" s="3">
        <v>0.1875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3">
        <f>A14</f>
        <v>41128</v>
      </c>
      <c r="AC14" s="21">
        <v>0.4375</v>
      </c>
      <c r="AD14" s="197">
        <v>81</v>
      </c>
      <c r="AE14" s="21">
        <v>0.7708333333333334</v>
      </c>
      <c r="AF14" s="59"/>
    </row>
    <row r="15" spans="1:32" s="9" customFormat="1" ht="24.75" customHeight="1">
      <c r="A15" s="251"/>
      <c r="B15" s="5"/>
      <c r="C15" s="5"/>
      <c r="D15" s="122"/>
      <c r="E15" s="5">
        <f t="shared" si="0"/>
        <v>24</v>
      </c>
      <c r="F15" s="5">
        <v>0.041666666666666664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4"/>
      <c r="AC15" s="22">
        <v>0.9583333333333334</v>
      </c>
      <c r="AD15" s="198">
        <v>75</v>
      </c>
      <c r="AE15" s="22">
        <v>0.25</v>
      </c>
      <c r="AF15" s="58"/>
    </row>
    <row r="16" spans="1:32" s="9" customFormat="1" ht="24.75" customHeight="1">
      <c r="A16" s="252">
        <f>A14+1</f>
        <v>41129</v>
      </c>
      <c r="B16" s="3"/>
      <c r="C16" s="3"/>
      <c r="D16" s="121"/>
      <c r="E16" s="3">
        <f t="shared" si="0"/>
        <v>24</v>
      </c>
      <c r="F16" s="3">
        <v>0.14583333333333334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3">
        <f>A16</f>
        <v>41129</v>
      </c>
      <c r="AC16" s="21">
        <v>0.4583333333333333</v>
      </c>
      <c r="AD16" s="197">
        <v>69</v>
      </c>
      <c r="AE16" s="21">
        <v>0.7916666666666666</v>
      </c>
      <c r="AF16" s="59"/>
    </row>
    <row r="17" spans="1:32" s="9" customFormat="1" ht="24.75" customHeight="1">
      <c r="A17" s="253"/>
      <c r="B17" s="5"/>
      <c r="C17" s="5"/>
      <c r="D17" s="122"/>
      <c r="E17" s="5">
        <f t="shared" si="0"/>
        <v>24</v>
      </c>
      <c r="F17" s="5">
        <v>0.08333333333333333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4"/>
      <c r="AC17" s="22">
        <v>0.9791666666666666</v>
      </c>
      <c r="AD17" s="198">
        <v>63</v>
      </c>
      <c r="AE17" s="22">
        <v>0.2916666666666667</v>
      </c>
      <c r="AF17" s="58"/>
    </row>
    <row r="18" spans="1:32" s="9" customFormat="1" ht="24.75" customHeight="1">
      <c r="A18" s="258">
        <f>A16+1</f>
        <v>41130</v>
      </c>
      <c r="B18" s="3"/>
      <c r="C18" s="3"/>
      <c r="D18" s="121"/>
      <c r="E18" s="3">
        <f t="shared" si="0"/>
        <v>24</v>
      </c>
      <c r="F18" s="3">
        <v>0.08333333333333333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3">
        <f>A18</f>
        <v>41130</v>
      </c>
      <c r="AC18" s="21">
        <v>0.4583333333333333</v>
      </c>
      <c r="AD18" s="197">
        <v>57</v>
      </c>
      <c r="AE18" s="21">
        <v>0.8125</v>
      </c>
      <c r="AF18" s="59"/>
    </row>
    <row r="19" spans="1:32" s="9" customFormat="1" ht="24.75" customHeight="1">
      <c r="A19" s="257"/>
      <c r="B19" s="5"/>
      <c r="C19" s="5"/>
      <c r="D19" s="122"/>
      <c r="E19" s="5">
        <f t="shared" si="0"/>
        <v>24</v>
      </c>
      <c r="F19" s="5">
        <v>0.125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4"/>
      <c r="AC19" s="22">
        <v>0</v>
      </c>
      <c r="AD19" s="198">
        <v>50</v>
      </c>
      <c r="AE19" s="22">
        <v>0.3125</v>
      </c>
      <c r="AF19" s="58"/>
    </row>
    <row r="20" spans="1:32" s="9" customFormat="1" ht="24.75" customHeight="1">
      <c r="A20" s="258">
        <f>A18+1</f>
        <v>41131</v>
      </c>
      <c r="B20" s="3"/>
      <c r="C20" s="3"/>
      <c r="D20" s="121"/>
      <c r="E20" s="3">
        <f t="shared" si="0"/>
        <v>24</v>
      </c>
      <c r="F20" s="3">
        <v>0.020833333333333332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3">
        <f>A20</f>
        <v>41131</v>
      </c>
      <c r="AC20" s="21">
        <v>0.5</v>
      </c>
      <c r="AD20" s="197">
        <v>44</v>
      </c>
      <c r="AE20" s="21">
        <v>0.8541666666666666</v>
      </c>
      <c r="AF20" s="61"/>
    </row>
    <row r="21" spans="1:32" s="9" customFormat="1" ht="24.75" customHeight="1">
      <c r="A21" s="257"/>
      <c r="B21" s="5"/>
      <c r="C21" s="5"/>
      <c r="D21" s="122"/>
      <c r="E21" s="5">
        <f t="shared" si="0"/>
        <v>24</v>
      </c>
      <c r="F21" s="5">
        <v>0.16666666666666666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4"/>
      <c r="AC21" s="22" t="s">
        <v>21</v>
      </c>
      <c r="AD21" s="198">
        <v>39</v>
      </c>
      <c r="AE21" s="22" t="s">
        <v>21</v>
      </c>
      <c r="AF21" s="83"/>
    </row>
    <row r="22" spans="1:32" s="9" customFormat="1" ht="24.75" customHeight="1">
      <c r="A22" s="258">
        <f>A20+1</f>
        <v>41132</v>
      </c>
      <c r="B22" s="3"/>
      <c r="C22" s="3"/>
      <c r="D22" s="121"/>
      <c r="E22" s="3">
        <f t="shared" si="0"/>
        <v>24</v>
      </c>
      <c r="F22" s="3">
        <v>0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3">
        <f>A22</f>
        <v>41132</v>
      </c>
      <c r="AC22" s="21">
        <v>0.041666666666666664</v>
      </c>
      <c r="AD22" s="197">
        <v>34</v>
      </c>
      <c r="AE22" s="21">
        <v>0.375</v>
      </c>
      <c r="AF22" s="61"/>
    </row>
    <row r="23" spans="1:32" s="9" customFormat="1" ht="24.75" customHeight="1">
      <c r="A23" s="257"/>
      <c r="B23" s="5"/>
      <c r="C23" s="5"/>
      <c r="D23" s="122"/>
      <c r="E23" s="5">
        <f t="shared" si="0"/>
        <v>24</v>
      </c>
      <c r="F23" s="5">
        <v>0.20833333333333334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4"/>
      <c r="AC23" s="22">
        <v>0.5</v>
      </c>
      <c r="AD23" s="198">
        <v>32</v>
      </c>
      <c r="AE23" s="22">
        <v>0.875</v>
      </c>
      <c r="AF23" s="83"/>
    </row>
    <row r="24" spans="1:32" s="9" customFormat="1" ht="24.75" customHeight="1">
      <c r="A24" s="258">
        <f>A22+1</f>
        <v>41133</v>
      </c>
      <c r="B24" s="3"/>
      <c r="C24" s="3"/>
      <c r="D24" s="121"/>
      <c r="E24" s="3">
        <f t="shared" si="0"/>
        <v>24</v>
      </c>
      <c r="F24" s="3">
        <v>0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7">
        <f>A24</f>
        <v>41133</v>
      </c>
      <c r="AC24" s="21">
        <v>0.08333333333333333</v>
      </c>
      <c r="AD24" s="197">
        <v>31</v>
      </c>
      <c r="AE24" s="21">
        <v>0.4375</v>
      </c>
      <c r="AF24" s="61"/>
    </row>
    <row r="25" spans="1:32" s="9" customFormat="1" ht="24.75" customHeight="1">
      <c r="A25" s="257"/>
      <c r="B25" s="5"/>
      <c r="C25" s="5"/>
      <c r="D25" s="122"/>
      <c r="E25" s="5">
        <f t="shared" si="0"/>
        <v>24</v>
      </c>
      <c r="F25" s="5">
        <v>0.25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2"/>
      <c r="AC25" s="22">
        <v>0.5833333333333334</v>
      </c>
      <c r="AD25" s="198">
        <v>33</v>
      </c>
      <c r="AE25" s="22">
        <v>0.9583333333333334</v>
      </c>
      <c r="AF25" s="83"/>
    </row>
    <row r="26" spans="1:32" s="9" customFormat="1" ht="24.75" customHeight="1">
      <c r="A26" s="258">
        <f>A24+1</f>
        <v>41134</v>
      </c>
      <c r="B26" s="3"/>
      <c r="C26" s="3"/>
      <c r="D26" s="121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33">
        <f>A26</f>
        <v>41134</v>
      </c>
      <c r="AC26" s="21">
        <v>0.14583333333333334</v>
      </c>
      <c r="AD26" s="197">
        <v>36</v>
      </c>
      <c r="AE26" s="21">
        <v>0.4791666666666667</v>
      </c>
      <c r="AF26" s="61"/>
    </row>
    <row r="27" spans="1:32" s="9" customFormat="1" ht="24.75" customHeight="1">
      <c r="A27" s="257"/>
      <c r="B27" s="5"/>
      <c r="C27" s="5"/>
      <c r="D27" s="122"/>
      <c r="E27" s="5">
        <f t="shared" si="0"/>
        <v>24</v>
      </c>
      <c r="F27" s="5">
        <v>0.2708333333333333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34"/>
      <c r="AC27" s="22">
        <v>0.6458333333333334</v>
      </c>
      <c r="AD27" s="198">
        <v>41</v>
      </c>
      <c r="AE27" s="22">
        <v>0</v>
      </c>
      <c r="AF27" s="83"/>
    </row>
    <row r="28" spans="1:32" s="9" customFormat="1" ht="24.75" customHeight="1">
      <c r="A28" s="261">
        <f>A26+1</f>
        <v>41135</v>
      </c>
      <c r="B28" s="3"/>
      <c r="C28" s="3"/>
      <c r="D28" s="121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3">
        <f>A28</f>
        <v>41135</v>
      </c>
      <c r="AC28" s="21">
        <v>0.20833333333333334</v>
      </c>
      <c r="AD28" s="197">
        <v>47</v>
      </c>
      <c r="AE28" s="21">
        <v>0.5416666666666666</v>
      </c>
      <c r="AF28" s="63"/>
    </row>
    <row r="29" spans="1:32" s="9" customFormat="1" ht="24.75" customHeight="1">
      <c r="A29" s="262"/>
      <c r="B29" s="5"/>
      <c r="C29" s="5"/>
      <c r="D29" s="122"/>
      <c r="E29" s="5">
        <f t="shared" si="0"/>
        <v>24</v>
      </c>
      <c r="F29" s="5">
        <v>0.2916666666666667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4"/>
      <c r="AC29" s="22">
        <v>0.6875</v>
      </c>
      <c r="AD29" s="198">
        <v>53</v>
      </c>
      <c r="AE29" s="22">
        <v>0.041666666666666664</v>
      </c>
      <c r="AF29" s="62"/>
    </row>
    <row r="30" spans="1:32" s="9" customFormat="1" ht="24.75" customHeight="1">
      <c r="A30" s="261">
        <f>A28+1</f>
        <v>41136</v>
      </c>
      <c r="B30" s="3"/>
      <c r="C30" s="3"/>
      <c r="D30" s="121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7">
        <f>A30</f>
        <v>41136</v>
      </c>
      <c r="AC30" s="21">
        <v>0.22916666666666666</v>
      </c>
      <c r="AD30" s="197">
        <v>59</v>
      </c>
      <c r="AE30" s="21">
        <v>0.5833333333333334</v>
      </c>
      <c r="AF30" s="63"/>
    </row>
    <row r="31" spans="1:32" s="9" customFormat="1" ht="24.75" customHeight="1">
      <c r="A31" s="262"/>
      <c r="B31" s="5"/>
      <c r="C31" s="5"/>
      <c r="D31" s="122"/>
      <c r="E31" s="5">
        <f t="shared" si="0"/>
        <v>24</v>
      </c>
      <c r="F31" s="5">
        <v>0.2916666666666667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2"/>
      <c r="AC31" s="22">
        <v>0.75</v>
      </c>
      <c r="AD31" s="198">
        <v>66</v>
      </c>
      <c r="AE31" s="22">
        <v>0.08333333333333333</v>
      </c>
      <c r="AF31" s="62"/>
    </row>
    <row r="32" spans="1:32" s="9" customFormat="1" ht="24.75" customHeight="1">
      <c r="A32" s="258">
        <f>A30+1</f>
        <v>41137</v>
      </c>
      <c r="B32" s="3"/>
      <c r="C32" s="3"/>
      <c r="D32" s="121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40">
        <f>A32</f>
        <v>41137</v>
      </c>
      <c r="AC32" s="21">
        <v>0.25</v>
      </c>
      <c r="AD32" s="197">
        <v>72</v>
      </c>
      <c r="AE32" s="21">
        <v>0.6041666666666666</v>
      </c>
      <c r="AF32" s="63"/>
    </row>
    <row r="33" spans="1:32" s="9" customFormat="1" ht="24.75" customHeight="1">
      <c r="A33" s="257"/>
      <c r="B33" s="5"/>
      <c r="C33" s="5"/>
      <c r="D33" s="122"/>
      <c r="E33" s="5">
        <f t="shared" si="0"/>
        <v>24</v>
      </c>
      <c r="F33" s="5">
        <v>0.2916666666666667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86"/>
      <c r="AC33" s="22">
        <v>0.7708333333333334</v>
      </c>
      <c r="AD33" s="203">
        <v>77</v>
      </c>
      <c r="AE33" s="22">
        <v>0.10416666666666667</v>
      </c>
      <c r="AF33" s="62"/>
    </row>
    <row r="34" spans="1:32" s="19" customFormat="1" ht="24.75" customHeight="1">
      <c r="A34" s="252">
        <f>A32+1</f>
        <v>41138</v>
      </c>
      <c r="B34" s="3"/>
      <c r="C34" s="3"/>
      <c r="D34" s="121"/>
      <c r="E34" s="3">
        <f aca="true" t="shared" si="4" ref="E34:E63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3">TIMEVALUE(TEXT(E34,"h:mm"))</f>
        <v>0</v>
      </c>
      <c r="Y34" s="9"/>
      <c r="Z34" s="11">
        <f aca="true" t="shared" si="6" ref="Z34:Z63">X34</f>
        <v>0</v>
      </c>
      <c r="AA34" s="11">
        <f aca="true" t="shared" si="7" ref="AA34:AA63">Z34</f>
        <v>0</v>
      </c>
      <c r="AB34" s="240">
        <f>A34</f>
        <v>41138</v>
      </c>
      <c r="AC34" s="56">
        <v>0.2916666666666667</v>
      </c>
      <c r="AD34" s="204">
        <v>83</v>
      </c>
      <c r="AE34" s="56">
        <v>0.6458333333333334</v>
      </c>
      <c r="AF34" s="64"/>
    </row>
    <row r="35" spans="1:32" s="9" customFormat="1" ht="24.75" customHeight="1">
      <c r="A35" s="253"/>
      <c r="B35" s="5"/>
      <c r="C35" s="5"/>
      <c r="D35" s="122"/>
      <c r="E35" s="5">
        <f t="shared" si="4"/>
        <v>24</v>
      </c>
      <c r="F35" s="5">
        <v>0.2916666666666667</v>
      </c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41"/>
      <c r="AC35" s="54">
        <v>0.7916666666666666</v>
      </c>
      <c r="AD35" s="205">
        <v>87</v>
      </c>
      <c r="AE35" s="54">
        <v>0.125</v>
      </c>
      <c r="AF35" s="68"/>
    </row>
    <row r="36" spans="1:32" s="9" customFormat="1" ht="24.75" customHeight="1">
      <c r="A36" s="258">
        <f>A34+1</f>
        <v>41139</v>
      </c>
      <c r="B36" s="3"/>
      <c r="C36" s="3"/>
      <c r="D36" s="121"/>
      <c r="E36" s="3">
        <f t="shared" si="4"/>
        <v>24</v>
      </c>
      <c r="F36" s="3">
        <v>0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40">
        <f>A36</f>
        <v>41139</v>
      </c>
      <c r="AC36" s="21">
        <v>0.3125</v>
      </c>
      <c r="AD36" s="197">
        <v>91</v>
      </c>
      <c r="AE36" s="21">
        <v>0.6458333333333334</v>
      </c>
      <c r="AF36" s="177"/>
    </row>
    <row r="37" spans="1:32" s="9" customFormat="1" ht="24.75" customHeight="1">
      <c r="A37" s="257"/>
      <c r="B37" s="5"/>
      <c r="C37" s="5"/>
      <c r="D37" s="122"/>
      <c r="E37" s="5">
        <f t="shared" si="4"/>
        <v>24</v>
      </c>
      <c r="F37" s="5">
        <v>0.2916666666666667</v>
      </c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41"/>
      <c r="AC37" s="22">
        <v>0.8333333333333334</v>
      </c>
      <c r="AD37" s="198">
        <v>91</v>
      </c>
      <c r="AE37" s="22">
        <v>0.14583333333333334</v>
      </c>
      <c r="AF37" s="178"/>
    </row>
    <row r="38" spans="1:32" s="9" customFormat="1" ht="24.75" customHeight="1">
      <c r="A38" s="258">
        <f>A36+1</f>
        <v>41140</v>
      </c>
      <c r="B38" s="3"/>
      <c r="C38" s="3"/>
      <c r="D38" s="121"/>
      <c r="E38" s="3">
        <f t="shared" si="4"/>
        <v>24</v>
      </c>
      <c r="F38" s="3">
        <v>0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37">
        <f>A38</f>
        <v>41140</v>
      </c>
      <c r="AC38" s="21">
        <v>0.3333333333333333</v>
      </c>
      <c r="AD38" s="197">
        <v>95</v>
      </c>
      <c r="AE38" s="21">
        <v>0.6666666666666666</v>
      </c>
      <c r="AF38" s="177"/>
    </row>
    <row r="39" spans="1:32" s="9" customFormat="1" ht="24.75" customHeight="1">
      <c r="A39" s="257"/>
      <c r="B39" s="5"/>
      <c r="C39" s="5"/>
      <c r="D39" s="122"/>
      <c r="E39" s="5">
        <f t="shared" si="4"/>
        <v>24</v>
      </c>
      <c r="F39" s="5">
        <v>0.2708333333333333</v>
      </c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32"/>
      <c r="AC39" s="22">
        <v>0.8541666666666666</v>
      </c>
      <c r="AD39" s="198">
        <v>97</v>
      </c>
      <c r="AE39" s="22">
        <v>0.16666666666666666</v>
      </c>
      <c r="AF39" s="178"/>
    </row>
    <row r="40" spans="1:32" s="9" customFormat="1" ht="24.75" customHeight="1">
      <c r="A40" s="258">
        <f>A38+1</f>
        <v>41141</v>
      </c>
      <c r="B40" s="3"/>
      <c r="C40" s="3"/>
      <c r="D40" s="121"/>
      <c r="E40" s="3">
        <f t="shared" si="4"/>
        <v>24</v>
      </c>
      <c r="F40" s="3">
        <v>0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40">
        <f>A40</f>
        <v>41141</v>
      </c>
      <c r="AC40" s="21">
        <v>0.3541666666666667</v>
      </c>
      <c r="AD40" s="197">
        <v>98</v>
      </c>
      <c r="AE40" s="21">
        <v>0.6875</v>
      </c>
      <c r="AF40" s="180" t="s">
        <v>24</v>
      </c>
    </row>
    <row r="41" spans="1:32" s="9" customFormat="1" ht="24.75" customHeight="1">
      <c r="A41" s="257"/>
      <c r="B41" s="5"/>
      <c r="C41" s="5"/>
      <c r="D41" s="122"/>
      <c r="E41" s="5">
        <f t="shared" si="4"/>
        <v>24</v>
      </c>
      <c r="F41" s="5">
        <v>0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45"/>
      <c r="AC41" s="22">
        <v>0.875</v>
      </c>
      <c r="AD41" s="198">
        <v>99</v>
      </c>
      <c r="AE41" s="22">
        <v>0.1875</v>
      </c>
      <c r="AF41" s="174" t="s">
        <v>25</v>
      </c>
    </row>
    <row r="42" spans="1:32" s="9" customFormat="1" ht="24.75" customHeight="1">
      <c r="A42" s="261">
        <f>A40+1</f>
        <v>41142</v>
      </c>
      <c r="B42" s="3"/>
      <c r="C42" s="3"/>
      <c r="D42" s="121"/>
      <c r="E42" s="3">
        <f t="shared" si="4"/>
        <v>24</v>
      </c>
      <c r="F42" s="3">
        <v>0.25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3">
        <f>A42</f>
        <v>41142</v>
      </c>
      <c r="AC42" s="21">
        <v>0.3958333333333333</v>
      </c>
      <c r="AD42" s="197">
        <v>98</v>
      </c>
      <c r="AE42" s="21">
        <v>0.7291666666666666</v>
      </c>
      <c r="AF42" s="175" t="s">
        <v>26</v>
      </c>
    </row>
    <row r="43" spans="1:32" s="9" customFormat="1" ht="24.75" customHeight="1">
      <c r="A43" s="262"/>
      <c r="B43" s="5"/>
      <c r="C43" s="5"/>
      <c r="D43" s="122"/>
      <c r="E43" s="5">
        <f t="shared" si="4"/>
        <v>24</v>
      </c>
      <c r="F43" s="5">
        <v>0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4"/>
      <c r="AC43" s="22">
        <v>0.8958333333333334</v>
      </c>
      <c r="AD43" s="198">
        <v>97</v>
      </c>
      <c r="AE43" s="22">
        <v>0.20833333333333334</v>
      </c>
      <c r="AF43" s="174" t="s">
        <v>27</v>
      </c>
    </row>
    <row r="44" spans="1:32" s="9" customFormat="1" ht="24.75" customHeight="1">
      <c r="A44" s="258">
        <f>A42+1</f>
        <v>41143</v>
      </c>
      <c r="B44" s="3"/>
      <c r="C44" s="3"/>
      <c r="D44" s="121"/>
      <c r="E44" s="3">
        <f t="shared" si="4"/>
        <v>24</v>
      </c>
      <c r="F44" s="3">
        <v>0.22916666666666666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3">
        <f>A44</f>
        <v>41143</v>
      </c>
      <c r="AC44" s="21">
        <v>0.4166666666666667</v>
      </c>
      <c r="AD44" s="197">
        <v>94</v>
      </c>
      <c r="AE44" s="21">
        <v>0.7708333333333334</v>
      </c>
      <c r="AF44" s="176" t="s">
        <v>28</v>
      </c>
    </row>
    <row r="45" spans="1:32" s="9" customFormat="1" ht="24.75" customHeight="1">
      <c r="A45" s="257"/>
      <c r="B45" s="5"/>
      <c r="C45" s="5"/>
      <c r="D45" s="122"/>
      <c r="E45" s="5">
        <f t="shared" si="4"/>
        <v>24</v>
      </c>
      <c r="F45" s="5">
        <v>0.020833333333333332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4"/>
      <c r="AC45" s="22">
        <v>0.9375</v>
      </c>
      <c r="AD45" s="198">
        <v>90</v>
      </c>
      <c r="AE45" s="22">
        <v>0.22916666666666666</v>
      </c>
      <c r="AF45" s="60"/>
    </row>
    <row r="46" spans="1:32" s="9" customFormat="1" ht="24.75" customHeight="1">
      <c r="A46" s="258">
        <f>A44+1</f>
        <v>41144</v>
      </c>
      <c r="B46" s="3"/>
      <c r="C46" s="3"/>
      <c r="D46" s="121"/>
      <c r="E46" s="3">
        <f t="shared" si="4"/>
        <v>24</v>
      </c>
      <c r="F46" s="3">
        <v>0.1875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3">
        <f>A46</f>
        <v>41144</v>
      </c>
      <c r="AC46" s="21">
        <v>0.4375</v>
      </c>
      <c r="AD46" s="197">
        <v>85</v>
      </c>
      <c r="AE46" s="21">
        <v>0.7916666666666666</v>
      </c>
      <c r="AF46" s="229" t="s">
        <v>29</v>
      </c>
    </row>
    <row r="47" spans="1:32" s="9" customFormat="1" ht="24.75" customHeight="1">
      <c r="A47" s="257"/>
      <c r="B47" s="5"/>
      <c r="C47" s="5"/>
      <c r="D47" s="122"/>
      <c r="E47" s="5">
        <f t="shared" si="4"/>
        <v>24</v>
      </c>
      <c r="F47" s="5">
        <v>0.041666666666666664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4"/>
      <c r="AC47" s="22">
        <v>0.9583333333333334</v>
      </c>
      <c r="AD47" s="198">
        <v>79</v>
      </c>
      <c r="AE47" s="22">
        <v>0.2916666666666667</v>
      </c>
      <c r="AF47" s="230"/>
    </row>
    <row r="48" spans="1:32" s="9" customFormat="1" ht="24.75" customHeight="1">
      <c r="A48" s="258">
        <f>A46+1</f>
        <v>41145</v>
      </c>
      <c r="B48" s="3"/>
      <c r="C48" s="3"/>
      <c r="D48" s="121"/>
      <c r="E48" s="3">
        <f t="shared" si="4"/>
        <v>24</v>
      </c>
      <c r="F48" s="3">
        <v>0.125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89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3">
        <f>A48</f>
        <v>41145</v>
      </c>
      <c r="AC48" s="21">
        <v>0.4791666666666667</v>
      </c>
      <c r="AD48" s="197">
        <v>73</v>
      </c>
      <c r="AE48" s="21">
        <v>0.8125</v>
      </c>
      <c r="AF48" s="63"/>
    </row>
    <row r="49" spans="1:32" s="9" customFormat="1" ht="24.75" customHeight="1">
      <c r="A49" s="257"/>
      <c r="B49" s="5"/>
      <c r="C49" s="5"/>
      <c r="D49" s="122"/>
      <c r="E49" s="5">
        <f t="shared" si="4"/>
        <v>24</v>
      </c>
      <c r="F49" s="5">
        <v>0.08333333333333333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90">
        <f t="shared" si="5"/>
        <v>0</v>
      </c>
      <c r="Y49" s="91"/>
      <c r="Z49" s="92">
        <f t="shared" si="6"/>
        <v>0</v>
      </c>
      <c r="AA49" s="92">
        <f t="shared" si="7"/>
        <v>0</v>
      </c>
      <c r="AB49" s="234"/>
      <c r="AC49" s="22">
        <v>0</v>
      </c>
      <c r="AD49" s="198">
        <v>66</v>
      </c>
      <c r="AE49" s="22">
        <v>0.3333333333333333</v>
      </c>
      <c r="AF49" s="62"/>
    </row>
    <row r="50" spans="1:32" s="9" customFormat="1" ht="24.75" customHeight="1">
      <c r="A50" s="256">
        <f>A48+1</f>
        <v>41146</v>
      </c>
      <c r="B50" s="44"/>
      <c r="C50" s="44"/>
      <c r="D50" s="121"/>
      <c r="E50" s="44">
        <f t="shared" si="4"/>
        <v>24</v>
      </c>
      <c r="F50" s="44">
        <v>0.0625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246">
        <f>A50</f>
        <v>41146</v>
      </c>
      <c r="AC50" s="18">
        <v>0.5208333333333334</v>
      </c>
      <c r="AD50" s="201">
        <v>60</v>
      </c>
      <c r="AE50" s="18">
        <v>0.8541666666666666</v>
      </c>
      <c r="AF50" s="63"/>
    </row>
    <row r="51" spans="1:32" s="9" customFormat="1" ht="24.75" customHeight="1">
      <c r="A51" s="257"/>
      <c r="B51" s="5"/>
      <c r="C51" s="5"/>
      <c r="D51" s="122"/>
      <c r="E51" s="5">
        <f t="shared" si="4"/>
        <v>24</v>
      </c>
      <c r="F51" s="5">
        <v>0.16666666666666666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247"/>
      <c r="AC51" s="22" t="s">
        <v>21</v>
      </c>
      <c r="AD51" s="206">
        <v>54</v>
      </c>
      <c r="AE51" s="22" t="s">
        <v>21</v>
      </c>
      <c r="AF51" s="62"/>
    </row>
    <row r="52" spans="1:32" s="9" customFormat="1" ht="24.75" customHeight="1">
      <c r="A52" s="258">
        <f>A50+1</f>
        <v>41147</v>
      </c>
      <c r="B52" s="3"/>
      <c r="C52" s="3"/>
      <c r="D52" s="123"/>
      <c r="E52" s="3">
        <f t="shared" si="4"/>
        <v>24</v>
      </c>
      <c r="F52" s="3">
        <v>0.020833333333333332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37">
        <f>A52</f>
        <v>41147</v>
      </c>
      <c r="AC52" s="39">
        <v>0.041666666666666664</v>
      </c>
      <c r="AD52" s="210">
        <v>50</v>
      </c>
      <c r="AE52" s="39">
        <v>0.3958333333333333</v>
      </c>
      <c r="AF52" s="64"/>
    </row>
    <row r="53" spans="1:32" s="9" customFormat="1" ht="24.75" customHeight="1">
      <c r="A53" s="257"/>
      <c r="B53" s="5"/>
      <c r="C53" s="5"/>
      <c r="D53" s="122"/>
      <c r="E53" s="5">
        <f t="shared" si="4"/>
        <v>24</v>
      </c>
      <c r="F53" s="5">
        <v>0.1875</v>
      </c>
      <c r="G53" s="140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2"/>
      <c r="AC53" s="22">
        <v>0.14583333333333334</v>
      </c>
      <c r="AD53" s="198">
        <v>48</v>
      </c>
      <c r="AE53" s="22">
        <v>0.9166666666666666</v>
      </c>
      <c r="AF53" s="68"/>
    </row>
    <row r="54" spans="1:32" s="9" customFormat="1" ht="24.75" customHeight="1">
      <c r="A54" s="258">
        <f>A52+1</f>
        <v>41148</v>
      </c>
      <c r="B54" s="3"/>
      <c r="C54" s="3"/>
      <c r="D54" s="123"/>
      <c r="E54" s="3">
        <f t="shared" si="4"/>
        <v>24</v>
      </c>
      <c r="F54" s="3">
        <v>0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3">
        <f>A54</f>
        <v>41148</v>
      </c>
      <c r="AC54" s="39">
        <v>0.10416666666666667</v>
      </c>
      <c r="AD54" s="210">
        <v>49</v>
      </c>
      <c r="AE54" s="39">
        <v>0.4791666666666667</v>
      </c>
      <c r="AF54" s="177"/>
    </row>
    <row r="55" spans="1:32" s="9" customFormat="1" ht="24.75" customHeight="1">
      <c r="A55" s="257"/>
      <c r="B55" s="5"/>
      <c r="C55" s="5"/>
      <c r="D55" s="122"/>
      <c r="E55" s="5">
        <f t="shared" si="4"/>
        <v>24</v>
      </c>
      <c r="F55" s="5">
        <v>0.20833333333333334</v>
      </c>
      <c r="G55" s="6"/>
      <c r="H55" s="13"/>
      <c r="I55" s="13"/>
      <c r="J55" s="14"/>
      <c r="K55" s="14"/>
      <c r="L55" s="13"/>
      <c r="M55" s="13"/>
      <c r="N55" s="104"/>
      <c r="O55" s="13"/>
      <c r="P55" s="13"/>
      <c r="Q55" s="52"/>
      <c r="R55" s="104"/>
      <c r="S55" s="73"/>
      <c r="T55" s="76"/>
      <c r="U55" s="76"/>
      <c r="V55" s="81"/>
      <c r="W55" s="20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4"/>
      <c r="AC55" s="22">
        <v>0.625</v>
      </c>
      <c r="AD55" s="198">
        <v>53</v>
      </c>
      <c r="AE55" s="22">
        <v>0.9791666666666666</v>
      </c>
      <c r="AF55" s="178"/>
    </row>
    <row r="56" spans="1:32" s="9" customFormat="1" ht="24.75" customHeight="1">
      <c r="A56" s="274">
        <f>A54+1</f>
        <v>41149</v>
      </c>
      <c r="B56" s="3"/>
      <c r="C56" s="3"/>
      <c r="D56" s="123"/>
      <c r="E56" s="3">
        <f t="shared" si="4"/>
        <v>24</v>
      </c>
      <c r="F56" s="3">
        <v>0</v>
      </c>
      <c r="G56" s="4"/>
      <c r="H56" s="10"/>
      <c r="I56" s="10"/>
      <c r="J56" s="38"/>
      <c r="K56" s="38"/>
      <c r="L56" s="10"/>
      <c r="M56" s="10"/>
      <c r="N56" s="105"/>
      <c r="O56" s="10"/>
      <c r="P56" s="10"/>
      <c r="Q56" s="51"/>
      <c r="R56" s="105"/>
      <c r="S56" s="72"/>
      <c r="T56" s="75"/>
      <c r="U56" s="75"/>
      <c r="V56" s="79"/>
      <c r="W56" s="17"/>
      <c r="X56" s="11">
        <f t="shared" si="5"/>
        <v>0</v>
      </c>
      <c r="Z56" s="11">
        <f t="shared" si="6"/>
        <v>0</v>
      </c>
      <c r="AA56" s="11">
        <f t="shared" si="7"/>
        <v>0</v>
      </c>
      <c r="AB56" s="233">
        <f>A56</f>
        <v>41149</v>
      </c>
      <c r="AC56" s="39">
        <v>0.16666666666666666</v>
      </c>
      <c r="AD56" s="210">
        <v>58</v>
      </c>
      <c r="AE56" s="39">
        <v>0.5208333333333334</v>
      </c>
      <c r="AF56" s="63"/>
    </row>
    <row r="57" spans="1:32" s="9" customFormat="1" ht="24.75" customHeight="1">
      <c r="A57" s="262"/>
      <c r="B57" s="5"/>
      <c r="C57" s="5"/>
      <c r="D57" s="122"/>
      <c r="E57" s="5">
        <f t="shared" si="4"/>
        <v>24</v>
      </c>
      <c r="F57" s="5">
        <v>0.25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11">
        <f t="shared" si="5"/>
        <v>0</v>
      </c>
      <c r="Z57" s="11">
        <f t="shared" si="6"/>
        <v>0</v>
      </c>
      <c r="AA57" s="11">
        <f t="shared" si="7"/>
        <v>0</v>
      </c>
      <c r="AB57" s="234"/>
      <c r="AC57" s="22">
        <v>0.6666666666666666</v>
      </c>
      <c r="AD57" s="198">
        <v>65</v>
      </c>
      <c r="AE57" s="22">
        <v>0</v>
      </c>
      <c r="AF57" s="62"/>
    </row>
    <row r="58" spans="1:32" s="9" customFormat="1" ht="24.75" customHeight="1">
      <c r="A58" s="258">
        <f>A56+1</f>
        <v>41150</v>
      </c>
      <c r="B58" s="7"/>
      <c r="C58" s="3"/>
      <c r="D58" s="121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105"/>
      <c r="O58" s="10"/>
      <c r="P58" s="10"/>
      <c r="Q58" s="51"/>
      <c r="R58" s="105"/>
      <c r="S58" s="72"/>
      <c r="T58" s="75"/>
      <c r="U58" s="75"/>
      <c r="V58" s="79"/>
      <c r="W58" s="17"/>
      <c r="X58" s="11">
        <f t="shared" si="5"/>
        <v>0</v>
      </c>
      <c r="Z58" s="11">
        <f t="shared" si="6"/>
        <v>0</v>
      </c>
      <c r="AA58" s="11">
        <f t="shared" si="7"/>
        <v>0</v>
      </c>
      <c r="AB58" s="233">
        <f>A58</f>
        <v>41150</v>
      </c>
      <c r="AC58" s="21">
        <v>0.22916666666666666</v>
      </c>
      <c r="AD58" s="197">
        <v>71</v>
      </c>
      <c r="AE58" s="21">
        <v>0.5625</v>
      </c>
      <c r="AF58" s="64"/>
    </row>
    <row r="59" spans="1:32" s="9" customFormat="1" ht="24.75" customHeight="1">
      <c r="A59" s="257"/>
      <c r="B59" s="5"/>
      <c r="C59" s="5"/>
      <c r="D59" s="122"/>
      <c r="E59" s="5">
        <f t="shared" si="4"/>
        <v>24</v>
      </c>
      <c r="F59" s="5">
        <v>0.2708333333333333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11">
        <f t="shared" si="5"/>
        <v>0</v>
      </c>
      <c r="Z59" s="11">
        <f t="shared" si="6"/>
        <v>0</v>
      </c>
      <c r="AA59" s="11">
        <f t="shared" si="7"/>
        <v>0</v>
      </c>
      <c r="AB59" s="234"/>
      <c r="AC59" s="22">
        <v>0.7291666666666666</v>
      </c>
      <c r="AD59" s="198">
        <v>78</v>
      </c>
      <c r="AE59" s="22">
        <v>0.0625</v>
      </c>
      <c r="AF59" s="68"/>
    </row>
    <row r="60" spans="1:32" s="9" customFormat="1" ht="24.75" customHeight="1">
      <c r="A60" s="258">
        <f>A58+1</f>
        <v>41151</v>
      </c>
      <c r="B60" s="3"/>
      <c r="C60" s="3"/>
      <c r="D60" s="121"/>
      <c r="E60" s="3">
        <f t="shared" si="4"/>
        <v>24</v>
      </c>
      <c r="F60" s="3">
        <v>0</v>
      </c>
      <c r="G60" s="45"/>
      <c r="H60" s="10"/>
      <c r="I60" s="10"/>
      <c r="J60" s="38"/>
      <c r="K60" s="38"/>
      <c r="L60" s="10"/>
      <c r="M60" s="10"/>
      <c r="N60" s="105"/>
      <c r="O60" s="10"/>
      <c r="P60" s="10"/>
      <c r="Q60" s="51"/>
      <c r="R60" s="105"/>
      <c r="S60" s="72"/>
      <c r="T60" s="75"/>
      <c r="U60" s="75"/>
      <c r="V60" s="79"/>
      <c r="W60" s="17"/>
      <c r="X60" s="11">
        <f t="shared" si="5"/>
        <v>0</v>
      </c>
      <c r="Z60" s="11">
        <f t="shared" si="6"/>
        <v>0</v>
      </c>
      <c r="AA60" s="11">
        <f t="shared" si="7"/>
        <v>0</v>
      </c>
      <c r="AB60" s="233">
        <f>A60</f>
        <v>41151</v>
      </c>
      <c r="AC60" s="21">
        <v>0.2708333333333333</v>
      </c>
      <c r="AD60" s="197">
        <v>83</v>
      </c>
      <c r="AE60" s="21">
        <v>0.6041666666666666</v>
      </c>
      <c r="AF60" s="177"/>
    </row>
    <row r="61" spans="1:32" s="9" customFormat="1" ht="24.75" customHeight="1">
      <c r="A61" s="257"/>
      <c r="B61" s="5"/>
      <c r="C61" s="5"/>
      <c r="D61" s="122"/>
      <c r="E61" s="5">
        <f t="shared" si="4"/>
        <v>24</v>
      </c>
      <c r="F61" s="5">
        <v>0.2916666666666667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34"/>
      <c r="AC61" s="22">
        <v>0.7708333333333334</v>
      </c>
      <c r="AD61" s="198">
        <v>88</v>
      </c>
      <c r="AE61" s="22">
        <v>0.08333333333333333</v>
      </c>
      <c r="AF61" s="178"/>
    </row>
    <row r="62" spans="1:32" s="9" customFormat="1" ht="24.75" customHeight="1">
      <c r="A62" s="258">
        <f>A60+1</f>
        <v>41152</v>
      </c>
      <c r="B62" s="7"/>
      <c r="C62" s="3"/>
      <c r="D62" s="121"/>
      <c r="E62" s="3">
        <f t="shared" si="4"/>
        <v>24</v>
      </c>
      <c r="F62" s="3">
        <v>0</v>
      </c>
      <c r="G62" s="28"/>
      <c r="H62" s="10"/>
      <c r="I62" s="10"/>
      <c r="J62" s="38"/>
      <c r="K62" s="38"/>
      <c r="L62" s="10"/>
      <c r="M62" s="10"/>
      <c r="N62" s="105"/>
      <c r="O62" s="10"/>
      <c r="P62" s="10"/>
      <c r="Q62" s="51"/>
      <c r="R62" s="105"/>
      <c r="S62" s="72"/>
      <c r="T62" s="75"/>
      <c r="U62" s="75"/>
      <c r="V62" s="79"/>
      <c r="W62" s="17"/>
      <c r="X62" s="11">
        <f t="shared" si="5"/>
        <v>0</v>
      </c>
      <c r="Z62" s="11">
        <f t="shared" si="6"/>
        <v>0</v>
      </c>
      <c r="AA62" s="11">
        <f t="shared" si="7"/>
        <v>0</v>
      </c>
      <c r="AB62" s="233">
        <f>A62</f>
        <v>41152</v>
      </c>
      <c r="AC62" s="21">
        <v>0.2916666666666667</v>
      </c>
      <c r="AD62" s="197">
        <v>92</v>
      </c>
      <c r="AE62" s="21">
        <v>0.625</v>
      </c>
      <c r="AF62" s="177"/>
    </row>
    <row r="63" spans="1:32" s="9" customFormat="1" ht="24.75" customHeight="1">
      <c r="A63" s="257"/>
      <c r="B63" s="5"/>
      <c r="C63" s="5"/>
      <c r="D63" s="122"/>
      <c r="E63" s="5">
        <f t="shared" si="4"/>
        <v>24</v>
      </c>
      <c r="F63" s="5">
        <v>0.2916666666666667</v>
      </c>
      <c r="G63" s="36"/>
      <c r="H63" s="13"/>
      <c r="I63" s="13"/>
      <c r="J63" s="14"/>
      <c r="K63" s="14"/>
      <c r="L63" s="13"/>
      <c r="M63" s="13"/>
      <c r="N63" s="104"/>
      <c r="O63" s="13"/>
      <c r="P63" s="13"/>
      <c r="Q63" s="52"/>
      <c r="R63" s="104"/>
      <c r="S63" s="73"/>
      <c r="T63" s="76"/>
      <c r="U63" s="76"/>
      <c r="V63" s="81"/>
      <c r="W63" s="20"/>
      <c r="X63" s="11">
        <f t="shared" si="5"/>
        <v>0</v>
      </c>
      <c r="Z63" s="11">
        <f t="shared" si="6"/>
        <v>0</v>
      </c>
      <c r="AA63" s="11">
        <f t="shared" si="7"/>
        <v>0</v>
      </c>
      <c r="AB63" s="234"/>
      <c r="AC63" s="22">
        <v>0.8125</v>
      </c>
      <c r="AD63" s="198">
        <v>95</v>
      </c>
      <c r="AE63" s="22">
        <v>0.10416666666666667</v>
      </c>
      <c r="AF63" s="178"/>
    </row>
  </sheetData>
  <mergeCells count="64">
    <mergeCell ref="AF8:AF9"/>
    <mergeCell ref="AF46:AF47"/>
    <mergeCell ref="AB40:AB41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8:AB39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46:AB47"/>
    <mergeCell ref="AB48:AB49"/>
    <mergeCell ref="AB50:AB51"/>
    <mergeCell ref="AB58:AB59"/>
    <mergeCell ref="AB60:AB61"/>
    <mergeCell ref="AB62:AB63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8:A39"/>
    <mergeCell ref="A40:A41"/>
    <mergeCell ref="A26:A27"/>
    <mergeCell ref="A28:A29"/>
    <mergeCell ref="A30:A31"/>
    <mergeCell ref="A32:A33"/>
    <mergeCell ref="A34:A35"/>
    <mergeCell ref="A42:A43"/>
    <mergeCell ref="A44:A45"/>
    <mergeCell ref="A46:A47"/>
    <mergeCell ref="A48:A49"/>
    <mergeCell ref="A50:A51"/>
    <mergeCell ref="A58:A59"/>
    <mergeCell ref="A60:A61"/>
    <mergeCell ref="A62:A63"/>
    <mergeCell ref="A52:A53"/>
    <mergeCell ref="A54:A55"/>
    <mergeCell ref="A56:A57"/>
  </mergeCells>
  <conditionalFormatting sqref="G62:G63">
    <cfRule type="cellIs" priority="1" dxfId="3" operator="equal" stopIfTrue="1">
      <formula>"ROZEE"</formula>
    </cfRule>
  </conditionalFormatting>
  <conditionalFormatting sqref="G2:G61">
    <cfRule type="cellIs" priority="2" dxfId="0" operator="equal" stopIfTrue="1">
      <formula>"DOSSEVILLE"</formula>
    </cfRule>
    <cfRule type="cellIs" priority="3" dxfId="1" operator="equal" stopIfTrue="1">
      <formula>"GOUEDARD"</formula>
    </cfRule>
    <cfRule type="cellIs" priority="4" dxfId="2" operator="equal" stopIfTrue="1">
      <formula>"MARAIS"</formula>
    </cfRule>
  </conditionalFormatting>
  <dataValidations count="2">
    <dataValidation errorStyle="warning" type="list" allowBlank="1" showInputMessage="1" showErrorMessage="1" sqref="G2:G63">
      <formula1>$Y$2:$Y$6</formula1>
    </dataValidation>
    <dataValidation errorStyle="warning" type="list" allowBlank="1" showInputMessage="1" showErrorMessage="1" sqref="B2:C63">
      <formula1>#REF!</formula1>
    </dataValidation>
  </dataValidations>
  <printOptions/>
  <pageMargins left="0.1968503937007874" right="0.1968503937007874" top="0.1968503937007874" bottom="0.3937007874015748" header="0.5118110236220472" footer="0.11811023622047245"/>
  <pageSetup cellComments="asDisplayed" horizontalDpi="600" verticalDpi="600" orientation="portrait" paperSize="9" scale="85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="85" zoomScaleNormal="85" workbookViewId="0" topLeftCell="AB1">
      <selection activeCell="AF2" sqref="AF2"/>
    </sheetView>
  </sheetViews>
  <sheetFormatPr defaultColWidth="11.421875" defaultRowHeight="12.75"/>
  <cols>
    <col min="1" max="1" width="11.28125" style="115" hidden="1" customWidth="1"/>
    <col min="2" max="2" width="6.28125" style="0" hidden="1" customWidth="1"/>
    <col min="3" max="3" width="5.57421875" style="0" hidden="1" customWidth="1"/>
    <col min="4" max="4" width="5.28125" style="0" hidden="1" customWidth="1"/>
    <col min="5" max="5" width="6.421875" style="0" hidden="1" customWidth="1"/>
    <col min="6" max="6" width="7.00390625" style="1" hidden="1" customWidth="1"/>
    <col min="7" max="7" width="13.140625" style="0" hidden="1" customWidth="1"/>
    <col min="8" max="8" width="8.00390625" style="0" hidden="1" customWidth="1"/>
    <col min="9" max="9" width="5.57421875" style="1" hidden="1" customWidth="1"/>
    <col min="10" max="10" width="5.57421875" style="43" hidden="1" customWidth="1"/>
    <col min="11" max="11" width="3.57421875" style="0" hidden="1" customWidth="1"/>
    <col min="12" max="12" width="8.421875" style="0" hidden="1" customWidth="1"/>
    <col min="13" max="13" width="5.57421875" style="1" hidden="1" customWidth="1"/>
    <col min="14" max="14" width="5.140625" style="1" hidden="1" customWidth="1"/>
    <col min="15" max="15" width="3.57421875" style="0" hidden="1" customWidth="1"/>
    <col min="16" max="16" width="7.00390625" style="0" hidden="1" customWidth="1"/>
    <col min="17" max="17" width="5.57421875" style="1" hidden="1" customWidth="1"/>
    <col min="18" max="18" width="5.140625" style="1" hidden="1" customWidth="1"/>
    <col min="19" max="19" width="3.57421875" style="0" hidden="1" customWidth="1"/>
    <col min="20" max="20" width="7.00390625" style="0" hidden="1" customWidth="1"/>
    <col min="21" max="21" width="5.57421875" style="0" hidden="1" customWidth="1"/>
    <col min="22" max="22" width="5.57421875" style="71" hidden="1" customWidth="1"/>
    <col min="23" max="23" width="3.57421875" style="0" hidden="1" customWidth="1"/>
    <col min="24" max="24" width="6.57421875" style="0" hidden="1" customWidth="1"/>
    <col min="25" max="25" width="12.57421875" style="0" hidden="1" customWidth="1"/>
    <col min="26" max="26" width="6.57421875" style="0" hidden="1" customWidth="1"/>
    <col min="27" max="27" width="4.57421875" style="0" hidden="1" customWidth="1"/>
    <col min="28" max="28" width="24.421875" style="113" bestFit="1" customWidth="1"/>
    <col min="29" max="29" width="11.140625" style="15" customWidth="1"/>
    <col min="30" max="30" width="11.140625" style="16" customWidth="1"/>
    <col min="31" max="31" width="11.140625" style="15" customWidth="1"/>
    <col min="32" max="32" width="70.7109375" style="1" customWidth="1"/>
  </cols>
  <sheetData>
    <row r="1" spans="1:32" s="2" customFormat="1" ht="26.25" thickBot="1">
      <c r="A1" s="116">
        <v>41153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15</v>
      </c>
      <c r="G1" s="141" t="s">
        <v>11</v>
      </c>
      <c r="H1" s="27" t="s">
        <v>7</v>
      </c>
      <c r="I1" s="27" t="s">
        <v>16</v>
      </c>
      <c r="J1" s="78" t="s">
        <v>18</v>
      </c>
      <c r="K1" s="141" t="s">
        <v>10</v>
      </c>
      <c r="L1" s="27" t="s">
        <v>8</v>
      </c>
      <c r="M1" s="27" t="s">
        <v>16</v>
      </c>
      <c r="N1" s="78" t="s">
        <v>18</v>
      </c>
      <c r="O1" s="141" t="s">
        <v>10</v>
      </c>
      <c r="P1" s="27" t="s">
        <v>9</v>
      </c>
      <c r="Q1" s="27" t="s">
        <v>16</v>
      </c>
      <c r="R1" s="78" t="s">
        <v>18</v>
      </c>
      <c r="S1" s="141" t="s">
        <v>10</v>
      </c>
      <c r="T1" s="27" t="s">
        <v>19</v>
      </c>
      <c r="U1" s="27" t="s">
        <v>16</v>
      </c>
      <c r="V1" s="78" t="s">
        <v>18</v>
      </c>
      <c r="W1" s="141" t="s">
        <v>10</v>
      </c>
      <c r="X1" s="2" t="s">
        <v>3</v>
      </c>
      <c r="AB1" s="112">
        <f>A1</f>
        <v>41153</v>
      </c>
      <c r="AC1" s="108" t="s">
        <v>12</v>
      </c>
      <c r="AD1" s="109" t="s">
        <v>13</v>
      </c>
      <c r="AE1" s="108" t="s">
        <v>14</v>
      </c>
      <c r="AF1" s="110" t="s">
        <v>30</v>
      </c>
    </row>
    <row r="2" spans="1:32" s="9" customFormat="1" ht="24.75" customHeight="1">
      <c r="A2" s="252">
        <f>A1</f>
        <v>41153</v>
      </c>
      <c r="B2" s="3"/>
      <c r="C2" s="3"/>
      <c r="D2" s="123"/>
      <c r="E2" s="3">
        <f aca="true" t="shared" si="0" ref="E2:E33">IF($C2&gt;$B2,($C2-$B2),(($C2+24)-$B2))</f>
        <v>24</v>
      </c>
      <c r="F2" s="3">
        <v>0</v>
      </c>
      <c r="G2" s="4"/>
      <c r="H2" s="7"/>
      <c r="I2" s="7"/>
      <c r="J2" s="8"/>
      <c r="K2" s="8"/>
      <c r="L2" s="10"/>
      <c r="M2" s="10"/>
      <c r="N2" s="8"/>
      <c r="O2" s="10"/>
      <c r="P2" s="10"/>
      <c r="Q2" s="51"/>
      <c r="R2" s="8"/>
      <c r="S2" s="72"/>
      <c r="T2" s="7"/>
      <c r="U2" s="7"/>
      <c r="V2" s="79"/>
      <c r="W2" s="17"/>
      <c r="X2" s="11">
        <f aca="true" t="shared" si="1" ref="X2:X33">TIMEVALUE(TEXT(E2,"h:mm"))</f>
        <v>0</v>
      </c>
      <c r="Y2" s="12" t="s">
        <v>4</v>
      </c>
      <c r="Z2" s="11">
        <f aca="true" t="shared" si="2" ref="Z2:Z33">X2</f>
        <v>0</v>
      </c>
      <c r="AA2" s="11">
        <f aca="true" t="shared" si="3" ref="AA2:AA33">Z2</f>
        <v>0</v>
      </c>
      <c r="AB2" s="272">
        <f>A2</f>
        <v>41153</v>
      </c>
      <c r="AC2" s="18">
        <v>0.3125</v>
      </c>
      <c r="AD2" s="201">
        <v>97</v>
      </c>
      <c r="AE2" s="18">
        <v>0.6458333333333334</v>
      </c>
      <c r="AF2" s="173" t="s">
        <v>24</v>
      </c>
    </row>
    <row r="3" spans="1:32" s="9" customFormat="1" ht="24.75" customHeight="1">
      <c r="A3" s="253"/>
      <c r="B3" s="37"/>
      <c r="C3" s="37"/>
      <c r="D3" s="122"/>
      <c r="E3" s="5">
        <f t="shared" si="0"/>
        <v>24</v>
      </c>
      <c r="F3" s="5">
        <v>0.3125</v>
      </c>
      <c r="G3" s="6"/>
      <c r="H3" s="13"/>
      <c r="I3" s="13"/>
      <c r="J3" s="14"/>
      <c r="K3" s="14"/>
      <c r="L3" s="13"/>
      <c r="M3" s="13"/>
      <c r="N3" s="104"/>
      <c r="O3" s="13"/>
      <c r="P3" s="13"/>
      <c r="Q3" s="52"/>
      <c r="R3" s="104"/>
      <c r="S3" s="73"/>
      <c r="T3" s="77"/>
      <c r="U3" s="77"/>
      <c r="V3" s="80"/>
      <c r="W3" s="69"/>
      <c r="X3" s="11">
        <f t="shared" si="1"/>
        <v>0</v>
      </c>
      <c r="Y3" s="9" t="s">
        <v>5</v>
      </c>
      <c r="Z3" s="11">
        <f t="shared" si="2"/>
        <v>0</v>
      </c>
      <c r="AA3" s="11">
        <f t="shared" si="3"/>
        <v>0</v>
      </c>
      <c r="AB3" s="234"/>
      <c r="AC3" s="22">
        <v>0.8333333333333334</v>
      </c>
      <c r="AD3" s="202">
        <v>97</v>
      </c>
      <c r="AE3" s="22">
        <v>0.14583333333333334</v>
      </c>
      <c r="AF3" s="174" t="s">
        <v>25</v>
      </c>
    </row>
    <row r="4" spans="1:32" s="9" customFormat="1" ht="24.75" customHeight="1">
      <c r="A4" s="252">
        <f>A2+1</f>
        <v>41154</v>
      </c>
      <c r="B4" s="3"/>
      <c r="C4" s="3"/>
      <c r="D4" s="121"/>
      <c r="E4" s="3">
        <f t="shared" si="0"/>
        <v>24</v>
      </c>
      <c r="F4" s="3">
        <v>0</v>
      </c>
      <c r="G4" s="4"/>
      <c r="H4" s="10"/>
      <c r="I4" s="10"/>
      <c r="J4" s="38"/>
      <c r="K4" s="38"/>
      <c r="L4" s="10"/>
      <c r="M4" s="10"/>
      <c r="N4" s="105"/>
      <c r="O4" s="10"/>
      <c r="P4" s="10"/>
      <c r="Q4" s="51"/>
      <c r="R4" s="105"/>
      <c r="S4" s="72"/>
      <c r="T4" s="75"/>
      <c r="U4" s="75"/>
      <c r="V4" s="79"/>
      <c r="W4" s="17"/>
      <c r="X4" s="11">
        <f t="shared" si="1"/>
        <v>0</v>
      </c>
      <c r="Y4" s="9" t="s">
        <v>6</v>
      </c>
      <c r="Z4" s="11">
        <f t="shared" si="2"/>
        <v>0</v>
      </c>
      <c r="AA4" s="11">
        <f t="shared" si="3"/>
        <v>0</v>
      </c>
      <c r="AB4" s="237">
        <f>A4</f>
        <v>41154</v>
      </c>
      <c r="AC4" s="21">
        <v>0.3541666666666667</v>
      </c>
      <c r="AD4" s="197">
        <v>98</v>
      </c>
      <c r="AE4" s="21">
        <v>0.6875</v>
      </c>
      <c r="AF4" s="175" t="s">
        <v>26</v>
      </c>
    </row>
    <row r="5" spans="1:32" s="9" customFormat="1" ht="24.75" customHeight="1">
      <c r="A5" s="253"/>
      <c r="B5" s="5"/>
      <c r="C5" s="5"/>
      <c r="D5" s="122"/>
      <c r="E5" s="5">
        <f t="shared" si="0"/>
        <v>24</v>
      </c>
      <c r="F5" s="5">
        <v>0.270833333333333</v>
      </c>
      <c r="G5" s="6"/>
      <c r="H5" s="13"/>
      <c r="I5" s="13"/>
      <c r="J5" s="14"/>
      <c r="K5" s="14"/>
      <c r="L5" s="13"/>
      <c r="M5" s="13"/>
      <c r="N5" s="104"/>
      <c r="O5" s="13"/>
      <c r="P5" s="13"/>
      <c r="Q5" s="52"/>
      <c r="R5" s="104"/>
      <c r="S5" s="73"/>
      <c r="T5" s="76"/>
      <c r="U5" s="76"/>
      <c r="V5" s="81"/>
      <c r="W5" s="20"/>
      <c r="X5" s="11">
        <f t="shared" si="1"/>
        <v>0</v>
      </c>
      <c r="Y5" s="9" t="s">
        <v>17</v>
      </c>
      <c r="Z5" s="11">
        <f t="shared" si="2"/>
        <v>0</v>
      </c>
      <c r="AA5" s="11">
        <f t="shared" si="3"/>
        <v>0</v>
      </c>
      <c r="AB5" s="232"/>
      <c r="AC5" s="22">
        <v>0.8541666666666666</v>
      </c>
      <c r="AD5" s="198">
        <v>97</v>
      </c>
      <c r="AE5" s="22">
        <v>0.16666666666666666</v>
      </c>
      <c r="AF5" s="174" t="s">
        <v>27</v>
      </c>
    </row>
    <row r="6" spans="1:32" s="9" customFormat="1" ht="24.75" customHeight="1">
      <c r="A6" s="252">
        <f>A4+1</f>
        <v>41155</v>
      </c>
      <c r="B6" s="3"/>
      <c r="C6" s="3"/>
      <c r="D6" s="121"/>
      <c r="E6" s="3">
        <f t="shared" si="0"/>
        <v>24</v>
      </c>
      <c r="F6" s="3">
        <v>0</v>
      </c>
      <c r="G6" s="4"/>
      <c r="H6" s="10"/>
      <c r="I6" s="10"/>
      <c r="J6" s="38"/>
      <c r="K6" s="38"/>
      <c r="L6" s="10"/>
      <c r="M6" s="10"/>
      <c r="N6" s="105"/>
      <c r="O6" s="10"/>
      <c r="P6" s="10"/>
      <c r="Q6" s="51"/>
      <c r="R6" s="105"/>
      <c r="S6" s="72"/>
      <c r="T6" s="75"/>
      <c r="U6" s="75"/>
      <c r="V6" s="79"/>
      <c r="W6" s="17"/>
      <c r="X6" s="11">
        <f t="shared" si="1"/>
        <v>0</v>
      </c>
      <c r="Z6" s="11">
        <f t="shared" si="2"/>
        <v>0</v>
      </c>
      <c r="AA6" s="11">
        <f t="shared" si="3"/>
        <v>0</v>
      </c>
      <c r="AB6" s="233">
        <f>A6</f>
        <v>41155</v>
      </c>
      <c r="AC6" s="21">
        <v>0.375</v>
      </c>
      <c r="AD6" s="197">
        <v>96</v>
      </c>
      <c r="AE6" s="21">
        <v>0.6875</v>
      </c>
      <c r="AF6" s="176" t="s">
        <v>28</v>
      </c>
    </row>
    <row r="7" spans="1:32" s="9" customFormat="1" ht="24.75" customHeight="1">
      <c r="A7" s="253"/>
      <c r="B7" s="5"/>
      <c r="C7" s="5"/>
      <c r="D7" s="122"/>
      <c r="E7" s="5">
        <f t="shared" si="0"/>
        <v>24</v>
      </c>
      <c r="F7" s="5"/>
      <c r="G7" s="6"/>
      <c r="H7" s="13"/>
      <c r="I7" s="13"/>
      <c r="J7" s="14"/>
      <c r="K7" s="14"/>
      <c r="L7" s="13"/>
      <c r="M7" s="13"/>
      <c r="N7" s="104"/>
      <c r="O7" s="13"/>
      <c r="P7" s="13"/>
      <c r="Q7" s="52"/>
      <c r="R7" s="104"/>
      <c r="S7" s="73"/>
      <c r="T7" s="76"/>
      <c r="U7" s="76"/>
      <c r="V7" s="81"/>
      <c r="W7" s="20"/>
      <c r="X7" s="11">
        <f t="shared" si="1"/>
        <v>0</v>
      </c>
      <c r="Z7" s="11">
        <f t="shared" si="2"/>
        <v>0</v>
      </c>
      <c r="AA7" s="11">
        <f t="shared" si="3"/>
        <v>0</v>
      </c>
      <c r="AB7" s="234"/>
      <c r="AC7" s="22">
        <v>0.875</v>
      </c>
      <c r="AD7" s="198">
        <v>93</v>
      </c>
      <c r="AE7" s="22">
        <v>0.1875</v>
      </c>
      <c r="AF7" s="60"/>
    </row>
    <row r="8" spans="1:32" s="9" customFormat="1" ht="24.75" customHeight="1">
      <c r="A8" s="250">
        <f>A6+1</f>
        <v>41156</v>
      </c>
      <c r="B8" s="3"/>
      <c r="C8" s="3"/>
      <c r="D8" s="121"/>
      <c r="E8" s="3">
        <f t="shared" si="0"/>
        <v>24</v>
      </c>
      <c r="F8" s="3">
        <v>0.229166666666667</v>
      </c>
      <c r="G8" s="4"/>
      <c r="H8" s="10"/>
      <c r="I8" s="10"/>
      <c r="J8" s="38"/>
      <c r="K8" s="38"/>
      <c r="L8" s="10"/>
      <c r="M8" s="10"/>
      <c r="N8" s="105"/>
      <c r="O8" s="10"/>
      <c r="P8" s="10"/>
      <c r="Q8" s="51"/>
      <c r="R8" s="105"/>
      <c r="S8" s="72"/>
      <c r="T8" s="75"/>
      <c r="U8" s="75"/>
      <c r="V8" s="79"/>
      <c r="W8" s="17"/>
      <c r="X8" s="11">
        <f t="shared" si="1"/>
        <v>0</v>
      </c>
      <c r="Z8" s="11">
        <f t="shared" si="2"/>
        <v>0</v>
      </c>
      <c r="AA8" s="11">
        <f t="shared" si="3"/>
        <v>0</v>
      </c>
      <c r="AB8" s="233">
        <f>A8</f>
        <v>41156</v>
      </c>
      <c r="AC8" s="21">
        <v>0.3958333333333333</v>
      </c>
      <c r="AD8" s="197">
        <v>90</v>
      </c>
      <c r="AE8" s="21">
        <v>0.7083333333333334</v>
      </c>
      <c r="AF8" s="229" t="s">
        <v>29</v>
      </c>
    </row>
    <row r="9" spans="1:32" s="9" customFormat="1" ht="24.75" customHeight="1">
      <c r="A9" s="251"/>
      <c r="B9" s="5"/>
      <c r="C9" s="5"/>
      <c r="D9" s="122"/>
      <c r="E9" s="5">
        <f t="shared" si="0"/>
        <v>24</v>
      </c>
      <c r="F9" s="5">
        <v>0</v>
      </c>
      <c r="G9" s="6"/>
      <c r="H9" s="13"/>
      <c r="I9" s="13"/>
      <c r="J9" s="14"/>
      <c r="K9" s="14"/>
      <c r="L9" s="13"/>
      <c r="M9" s="13"/>
      <c r="N9" s="104"/>
      <c r="O9" s="13"/>
      <c r="P9" s="13"/>
      <c r="Q9" s="52"/>
      <c r="R9" s="104"/>
      <c r="S9" s="73"/>
      <c r="T9" s="76"/>
      <c r="U9" s="76"/>
      <c r="V9" s="81"/>
      <c r="W9" s="20"/>
      <c r="X9" s="11">
        <f t="shared" si="1"/>
        <v>0</v>
      </c>
      <c r="Z9" s="11">
        <f t="shared" si="2"/>
        <v>0</v>
      </c>
      <c r="AA9" s="11">
        <f t="shared" si="3"/>
        <v>0</v>
      </c>
      <c r="AB9" s="234"/>
      <c r="AC9" s="22">
        <v>0.8958333333333334</v>
      </c>
      <c r="AD9" s="198">
        <v>86</v>
      </c>
      <c r="AE9" s="22">
        <v>0.20833333333333334</v>
      </c>
      <c r="AF9" s="230"/>
    </row>
    <row r="10" spans="1:32" s="9" customFormat="1" ht="24.75" customHeight="1">
      <c r="A10" s="252">
        <f>A8+1</f>
        <v>41157</v>
      </c>
      <c r="B10" s="3"/>
      <c r="C10" s="3"/>
      <c r="D10" s="42"/>
      <c r="E10" s="3">
        <f t="shared" si="0"/>
        <v>24</v>
      </c>
      <c r="F10" s="3">
        <v>0.208333333333333</v>
      </c>
      <c r="G10" s="4"/>
      <c r="H10" s="10"/>
      <c r="I10" s="10"/>
      <c r="J10" s="38"/>
      <c r="K10" s="38"/>
      <c r="L10" s="10"/>
      <c r="M10" s="10"/>
      <c r="N10" s="105"/>
      <c r="O10" s="10"/>
      <c r="P10" s="10"/>
      <c r="Q10" s="51"/>
      <c r="R10" s="105"/>
      <c r="S10" s="72"/>
      <c r="T10" s="75"/>
      <c r="U10" s="75"/>
      <c r="V10" s="79"/>
      <c r="W10" s="17"/>
      <c r="X10" s="11">
        <f t="shared" si="1"/>
        <v>0</v>
      </c>
      <c r="Z10" s="11">
        <f t="shared" si="2"/>
        <v>0</v>
      </c>
      <c r="AA10" s="11">
        <f t="shared" si="3"/>
        <v>0</v>
      </c>
      <c r="AB10" s="233">
        <f>A10</f>
        <v>41157</v>
      </c>
      <c r="AC10" s="21">
        <v>0.3958333333333333</v>
      </c>
      <c r="AD10" s="29">
        <v>81</v>
      </c>
      <c r="AE10" s="21">
        <v>0.7291666666666666</v>
      </c>
      <c r="AF10" s="59"/>
    </row>
    <row r="11" spans="1:32" s="9" customFormat="1" ht="24.75" customHeight="1">
      <c r="A11" s="253"/>
      <c r="B11" s="5"/>
      <c r="C11" s="5"/>
      <c r="D11" s="41"/>
      <c r="E11" s="5">
        <f t="shared" si="0"/>
        <v>24</v>
      </c>
      <c r="F11" s="5">
        <v>0</v>
      </c>
      <c r="G11" s="6"/>
      <c r="H11" s="13"/>
      <c r="I11" s="13"/>
      <c r="J11" s="14"/>
      <c r="K11" s="14"/>
      <c r="L11" s="13"/>
      <c r="M11" s="13"/>
      <c r="N11" s="104"/>
      <c r="O11" s="13"/>
      <c r="P11" s="13"/>
      <c r="Q11" s="52"/>
      <c r="R11" s="104"/>
      <c r="S11" s="73"/>
      <c r="T11" s="76"/>
      <c r="U11" s="76"/>
      <c r="V11" s="81"/>
      <c r="W11" s="20"/>
      <c r="X11" s="11">
        <f t="shared" si="1"/>
        <v>0</v>
      </c>
      <c r="Z11" s="11">
        <f t="shared" si="2"/>
        <v>0</v>
      </c>
      <c r="AA11" s="11">
        <f t="shared" si="3"/>
        <v>0</v>
      </c>
      <c r="AB11" s="234"/>
      <c r="AC11" s="22">
        <v>0.9166666666666666</v>
      </c>
      <c r="AD11" s="30">
        <v>76</v>
      </c>
      <c r="AE11" s="22">
        <v>0.22916666666666666</v>
      </c>
      <c r="AF11" s="58"/>
    </row>
    <row r="12" spans="1:32" s="9" customFormat="1" ht="24.75" customHeight="1">
      <c r="A12" s="252">
        <f>A10+1</f>
        <v>41158</v>
      </c>
      <c r="B12" s="3"/>
      <c r="C12" s="3"/>
      <c r="D12" s="42"/>
      <c r="E12" s="3">
        <f t="shared" si="0"/>
        <v>24</v>
      </c>
      <c r="F12" s="3">
        <v>0.145833333333333</v>
      </c>
      <c r="G12" s="4"/>
      <c r="H12" s="10"/>
      <c r="I12" s="10"/>
      <c r="J12" s="38"/>
      <c r="K12" s="38"/>
      <c r="L12" s="10"/>
      <c r="M12" s="10"/>
      <c r="N12" s="105"/>
      <c r="O12" s="10"/>
      <c r="P12" s="10"/>
      <c r="Q12" s="51"/>
      <c r="R12" s="105"/>
      <c r="S12" s="72"/>
      <c r="T12" s="75"/>
      <c r="U12" s="75"/>
      <c r="V12" s="79"/>
      <c r="W12" s="17"/>
      <c r="X12" s="11">
        <f t="shared" si="1"/>
        <v>0</v>
      </c>
      <c r="Z12" s="11">
        <f t="shared" si="2"/>
        <v>0</v>
      </c>
      <c r="AA12" s="11">
        <f t="shared" si="3"/>
        <v>0</v>
      </c>
      <c r="AB12" s="233">
        <f>A12</f>
        <v>41158</v>
      </c>
      <c r="AC12" s="21">
        <v>0.4166666666666667</v>
      </c>
      <c r="AD12" s="29">
        <v>71</v>
      </c>
      <c r="AE12" s="21">
        <v>0.7708333333333334</v>
      </c>
      <c r="AF12" s="61"/>
    </row>
    <row r="13" spans="1:32" s="9" customFormat="1" ht="24.75" customHeight="1">
      <c r="A13" s="253"/>
      <c r="B13" s="5"/>
      <c r="C13" s="5"/>
      <c r="D13" s="41"/>
      <c r="E13" s="5">
        <f t="shared" si="0"/>
        <v>24</v>
      </c>
      <c r="F13" s="5">
        <v>0.0625</v>
      </c>
      <c r="G13" s="6"/>
      <c r="H13" s="13"/>
      <c r="I13" s="13"/>
      <c r="J13" s="14"/>
      <c r="K13" s="14"/>
      <c r="L13" s="13"/>
      <c r="M13" s="13"/>
      <c r="N13" s="104"/>
      <c r="O13" s="13"/>
      <c r="P13" s="13"/>
      <c r="Q13" s="52"/>
      <c r="R13" s="104"/>
      <c r="S13" s="73"/>
      <c r="T13" s="76"/>
      <c r="U13" s="76"/>
      <c r="V13" s="81"/>
      <c r="W13" s="20"/>
      <c r="X13" s="11">
        <f t="shared" si="1"/>
        <v>0</v>
      </c>
      <c r="Z13" s="11">
        <f t="shared" si="2"/>
        <v>0</v>
      </c>
      <c r="AA13" s="11">
        <f t="shared" si="3"/>
        <v>0</v>
      </c>
      <c r="AB13" s="234"/>
      <c r="AC13" s="22">
        <v>0.9375</v>
      </c>
      <c r="AD13" s="30">
        <v>65</v>
      </c>
      <c r="AE13" s="22">
        <v>0.25</v>
      </c>
      <c r="AF13" s="82"/>
    </row>
    <row r="14" spans="1:32" s="9" customFormat="1" ht="24.75" customHeight="1">
      <c r="A14" s="252">
        <f>A12+1</f>
        <v>41159</v>
      </c>
      <c r="B14" s="3"/>
      <c r="C14" s="3"/>
      <c r="D14" s="42"/>
      <c r="E14" s="3">
        <f t="shared" si="0"/>
        <v>24</v>
      </c>
      <c r="F14" s="3">
        <v>0.104166666666667</v>
      </c>
      <c r="G14" s="4"/>
      <c r="H14" s="10"/>
      <c r="I14" s="10"/>
      <c r="J14" s="38"/>
      <c r="K14" s="38"/>
      <c r="L14" s="10"/>
      <c r="M14" s="10"/>
      <c r="N14" s="105"/>
      <c r="O14" s="10"/>
      <c r="P14" s="10"/>
      <c r="Q14" s="51"/>
      <c r="R14" s="105"/>
      <c r="S14" s="72"/>
      <c r="T14" s="75"/>
      <c r="U14" s="75"/>
      <c r="V14" s="79"/>
      <c r="W14" s="17"/>
      <c r="X14" s="11">
        <f t="shared" si="1"/>
        <v>0</v>
      </c>
      <c r="Z14" s="11">
        <f t="shared" si="2"/>
        <v>0</v>
      </c>
      <c r="AA14" s="11">
        <f t="shared" si="3"/>
        <v>0</v>
      </c>
      <c r="AB14" s="233">
        <f>A14</f>
        <v>41159</v>
      </c>
      <c r="AC14" s="21">
        <v>0.4375</v>
      </c>
      <c r="AD14" s="29">
        <v>58</v>
      </c>
      <c r="AE14" s="21">
        <v>0.7916666666666666</v>
      </c>
      <c r="AF14" s="59"/>
    </row>
    <row r="15" spans="1:32" s="9" customFormat="1" ht="24.75" customHeight="1">
      <c r="A15" s="253"/>
      <c r="B15" s="5"/>
      <c r="C15" s="5"/>
      <c r="D15" s="41"/>
      <c r="E15" s="5">
        <f t="shared" si="0"/>
        <v>24</v>
      </c>
      <c r="F15" s="5">
        <v>0.125</v>
      </c>
      <c r="G15" s="6"/>
      <c r="H15" s="13"/>
      <c r="I15" s="13"/>
      <c r="J15" s="14"/>
      <c r="K15" s="14"/>
      <c r="L15" s="13"/>
      <c r="M15" s="13"/>
      <c r="N15" s="104"/>
      <c r="O15" s="13"/>
      <c r="P15" s="13"/>
      <c r="Q15" s="52"/>
      <c r="R15" s="104"/>
      <c r="S15" s="73"/>
      <c r="T15" s="76"/>
      <c r="U15" s="76"/>
      <c r="V15" s="81"/>
      <c r="W15" s="20"/>
      <c r="X15" s="11">
        <f t="shared" si="1"/>
        <v>0</v>
      </c>
      <c r="Z15" s="11">
        <f t="shared" si="2"/>
        <v>0</v>
      </c>
      <c r="AA15" s="11">
        <f t="shared" si="3"/>
        <v>0</v>
      </c>
      <c r="AB15" s="234"/>
      <c r="AC15" s="22">
        <v>0.9583333333333334</v>
      </c>
      <c r="AD15" s="30">
        <v>52</v>
      </c>
      <c r="AE15" s="22">
        <v>0.2916666666666667</v>
      </c>
      <c r="AF15" s="58"/>
    </row>
    <row r="16" spans="1:32" s="9" customFormat="1" ht="24.75" customHeight="1">
      <c r="A16" s="252">
        <f>A14+1</f>
        <v>41160</v>
      </c>
      <c r="B16" s="3"/>
      <c r="C16" s="3"/>
      <c r="D16" s="42"/>
      <c r="E16" s="3">
        <f t="shared" si="0"/>
        <v>24</v>
      </c>
      <c r="F16" s="3">
        <v>0.0416666666666667</v>
      </c>
      <c r="G16" s="4"/>
      <c r="H16" s="10"/>
      <c r="I16" s="10"/>
      <c r="J16" s="38"/>
      <c r="K16" s="38"/>
      <c r="L16" s="10"/>
      <c r="M16" s="10"/>
      <c r="N16" s="105"/>
      <c r="O16" s="10"/>
      <c r="P16" s="10"/>
      <c r="Q16" s="51"/>
      <c r="R16" s="105"/>
      <c r="S16" s="72"/>
      <c r="T16" s="75"/>
      <c r="U16" s="75"/>
      <c r="V16" s="79"/>
      <c r="W16" s="17"/>
      <c r="X16" s="11">
        <f t="shared" si="1"/>
        <v>0</v>
      </c>
      <c r="Z16" s="11">
        <f t="shared" si="2"/>
        <v>0</v>
      </c>
      <c r="AA16" s="11">
        <f t="shared" si="3"/>
        <v>0</v>
      </c>
      <c r="AB16" s="233">
        <f>A16</f>
        <v>41160</v>
      </c>
      <c r="AC16" s="21">
        <v>0.4583333333333333</v>
      </c>
      <c r="AD16" s="29">
        <v>46</v>
      </c>
      <c r="AE16" s="21">
        <v>0.8333333333333334</v>
      </c>
      <c r="AF16" s="59"/>
    </row>
    <row r="17" spans="1:32" s="9" customFormat="1" ht="24.75" customHeight="1">
      <c r="A17" s="253"/>
      <c r="B17" s="5"/>
      <c r="C17" s="5"/>
      <c r="D17" s="41"/>
      <c r="E17" s="5">
        <f t="shared" si="0"/>
        <v>24</v>
      </c>
      <c r="F17" s="5">
        <v>0.166666666666667</v>
      </c>
      <c r="G17" s="6"/>
      <c r="H17" s="13"/>
      <c r="I17" s="13"/>
      <c r="J17" s="14"/>
      <c r="K17" s="14"/>
      <c r="L17" s="13"/>
      <c r="M17" s="13"/>
      <c r="N17" s="104"/>
      <c r="O17" s="13"/>
      <c r="P17" s="13"/>
      <c r="Q17" s="52"/>
      <c r="R17" s="104"/>
      <c r="S17" s="73"/>
      <c r="T17" s="76"/>
      <c r="U17" s="76"/>
      <c r="V17" s="81"/>
      <c r="W17" s="20"/>
      <c r="X17" s="11">
        <f t="shared" si="1"/>
        <v>0</v>
      </c>
      <c r="Z17" s="11">
        <f t="shared" si="2"/>
        <v>0</v>
      </c>
      <c r="AA17" s="11">
        <f t="shared" si="3"/>
        <v>0</v>
      </c>
      <c r="AB17" s="234"/>
      <c r="AC17" s="22">
        <v>0.9791666666666666</v>
      </c>
      <c r="AD17" s="30">
        <v>40</v>
      </c>
      <c r="AE17" s="22">
        <v>0.3541666666666667</v>
      </c>
      <c r="AF17" s="58"/>
    </row>
    <row r="18" spans="1:32" s="9" customFormat="1" ht="24.75" customHeight="1">
      <c r="A18" s="258">
        <f>A16+1</f>
        <v>41161</v>
      </c>
      <c r="B18" s="3"/>
      <c r="C18" s="3"/>
      <c r="D18" s="42"/>
      <c r="E18" s="3">
        <f t="shared" si="0"/>
        <v>24</v>
      </c>
      <c r="F18" s="3">
        <v>0</v>
      </c>
      <c r="G18" s="28"/>
      <c r="H18" s="10"/>
      <c r="I18" s="10"/>
      <c r="J18" s="38"/>
      <c r="K18" s="38"/>
      <c r="L18" s="10"/>
      <c r="M18" s="10"/>
      <c r="N18" s="105"/>
      <c r="O18" s="10"/>
      <c r="P18" s="10"/>
      <c r="Q18" s="51"/>
      <c r="R18" s="105"/>
      <c r="S18" s="72"/>
      <c r="T18" s="75"/>
      <c r="U18" s="75"/>
      <c r="V18" s="79"/>
      <c r="W18" s="17"/>
      <c r="X18" s="11">
        <f t="shared" si="1"/>
        <v>0</v>
      </c>
      <c r="Z18" s="11">
        <f t="shared" si="2"/>
        <v>0</v>
      </c>
      <c r="AA18" s="11">
        <f t="shared" si="3"/>
        <v>0</v>
      </c>
      <c r="AB18" s="237">
        <f>A18</f>
        <v>41161</v>
      </c>
      <c r="AC18" s="21">
        <v>0.5</v>
      </c>
      <c r="AD18" s="29">
        <v>34</v>
      </c>
      <c r="AE18" s="21">
        <v>0.875</v>
      </c>
      <c r="AF18" s="59"/>
    </row>
    <row r="19" spans="1:32" s="9" customFormat="1" ht="24.75" customHeight="1">
      <c r="A19" s="257"/>
      <c r="B19" s="5"/>
      <c r="C19" s="5"/>
      <c r="D19" s="41"/>
      <c r="E19" s="5">
        <f t="shared" si="0"/>
        <v>24</v>
      </c>
      <c r="F19" s="5">
        <v>0.1875</v>
      </c>
      <c r="G19" s="36"/>
      <c r="H19" s="13"/>
      <c r="I19" s="13"/>
      <c r="J19" s="14"/>
      <c r="K19" s="14"/>
      <c r="L19" s="13"/>
      <c r="M19" s="13"/>
      <c r="N19" s="104"/>
      <c r="O19" s="13"/>
      <c r="P19" s="13"/>
      <c r="Q19" s="52"/>
      <c r="R19" s="104"/>
      <c r="S19" s="73"/>
      <c r="T19" s="76"/>
      <c r="U19" s="76"/>
      <c r="V19" s="81"/>
      <c r="W19" s="20"/>
      <c r="X19" s="11">
        <f t="shared" si="1"/>
        <v>0</v>
      </c>
      <c r="Z19" s="11">
        <f t="shared" si="2"/>
        <v>0</v>
      </c>
      <c r="AA19" s="11">
        <f t="shared" si="3"/>
        <v>0</v>
      </c>
      <c r="AB19" s="232"/>
      <c r="AC19" s="22">
        <v>0.041666666666666664</v>
      </c>
      <c r="AD19" s="30">
        <v>30</v>
      </c>
      <c r="AE19" s="22">
        <v>0.3958333333333333</v>
      </c>
      <c r="AF19" s="58"/>
    </row>
    <row r="20" spans="1:32" s="9" customFormat="1" ht="24.75" customHeight="1">
      <c r="A20" s="258">
        <f>A18+1</f>
        <v>41162</v>
      </c>
      <c r="B20" s="3"/>
      <c r="C20" s="3"/>
      <c r="D20" s="42"/>
      <c r="E20" s="3">
        <f t="shared" si="0"/>
        <v>24</v>
      </c>
      <c r="F20" s="3">
        <v>0</v>
      </c>
      <c r="G20" s="28"/>
      <c r="H20" s="10"/>
      <c r="I20" s="10"/>
      <c r="J20" s="38"/>
      <c r="K20" s="38"/>
      <c r="L20" s="10"/>
      <c r="M20" s="10"/>
      <c r="N20" s="105"/>
      <c r="O20" s="10"/>
      <c r="P20" s="10"/>
      <c r="Q20" s="51"/>
      <c r="R20" s="105"/>
      <c r="S20" s="72"/>
      <c r="T20" s="75"/>
      <c r="U20" s="75"/>
      <c r="V20" s="79"/>
      <c r="W20" s="17"/>
      <c r="X20" s="11">
        <f t="shared" si="1"/>
        <v>0</v>
      </c>
      <c r="Z20" s="11">
        <f t="shared" si="2"/>
        <v>0</v>
      </c>
      <c r="AA20" s="11">
        <f t="shared" si="3"/>
        <v>0</v>
      </c>
      <c r="AB20" s="233">
        <f>A20</f>
        <v>41162</v>
      </c>
      <c r="AC20" s="21">
        <v>0.5625</v>
      </c>
      <c r="AD20" s="29">
        <v>28</v>
      </c>
      <c r="AE20" s="21">
        <v>0.9166666666666666</v>
      </c>
      <c r="AF20" s="61"/>
    </row>
    <row r="21" spans="1:32" s="9" customFormat="1" ht="24.75" customHeight="1">
      <c r="A21" s="257"/>
      <c r="B21" s="5"/>
      <c r="C21" s="5"/>
      <c r="D21" s="41"/>
      <c r="E21" s="5">
        <f t="shared" si="0"/>
        <v>24</v>
      </c>
      <c r="F21" s="5">
        <v>0.229166666666667</v>
      </c>
      <c r="G21" s="36"/>
      <c r="H21" s="13"/>
      <c r="I21" s="13"/>
      <c r="J21" s="14"/>
      <c r="K21" s="14"/>
      <c r="L21" s="13"/>
      <c r="M21" s="13"/>
      <c r="N21" s="104"/>
      <c r="O21" s="13"/>
      <c r="P21" s="13"/>
      <c r="Q21" s="52"/>
      <c r="R21" s="104"/>
      <c r="S21" s="73"/>
      <c r="T21" s="76"/>
      <c r="U21" s="76"/>
      <c r="V21" s="81"/>
      <c r="W21" s="20"/>
      <c r="X21" s="11">
        <f t="shared" si="1"/>
        <v>0</v>
      </c>
      <c r="Z21" s="11">
        <f t="shared" si="2"/>
        <v>0</v>
      </c>
      <c r="AA21" s="11">
        <f t="shared" si="3"/>
        <v>0</v>
      </c>
      <c r="AB21" s="234"/>
      <c r="AC21" s="22" t="s">
        <v>21</v>
      </c>
      <c r="AD21" s="30">
        <v>29</v>
      </c>
      <c r="AE21" s="22" t="s">
        <v>21</v>
      </c>
      <c r="AF21" s="83"/>
    </row>
    <row r="22" spans="1:32" s="9" customFormat="1" ht="24.75" customHeight="1">
      <c r="A22" s="261">
        <f>A20+1</f>
        <v>41163</v>
      </c>
      <c r="B22" s="3"/>
      <c r="C22" s="3"/>
      <c r="D22" s="42"/>
      <c r="E22" s="3">
        <f t="shared" si="0"/>
        <v>24</v>
      </c>
      <c r="F22" s="3">
        <v>0</v>
      </c>
      <c r="G22" s="4"/>
      <c r="H22" s="10"/>
      <c r="I22" s="10"/>
      <c r="J22" s="38"/>
      <c r="K22" s="38"/>
      <c r="L22" s="10"/>
      <c r="M22" s="10"/>
      <c r="N22" s="105"/>
      <c r="O22" s="10"/>
      <c r="P22" s="10"/>
      <c r="Q22" s="51"/>
      <c r="R22" s="105"/>
      <c r="S22" s="72"/>
      <c r="T22" s="75"/>
      <c r="U22" s="75"/>
      <c r="V22" s="79"/>
      <c r="W22" s="17"/>
      <c r="X22" s="11">
        <f t="shared" si="1"/>
        <v>0</v>
      </c>
      <c r="Z22" s="11">
        <f t="shared" si="2"/>
        <v>0</v>
      </c>
      <c r="AA22" s="11">
        <f t="shared" si="3"/>
        <v>0</v>
      </c>
      <c r="AB22" s="233">
        <f>A22</f>
        <v>41163</v>
      </c>
      <c r="AC22" s="21">
        <v>0.10416666666666667</v>
      </c>
      <c r="AD22" s="29">
        <v>32</v>
      </c>
      <c r="AE22" s="21">
        <v>0.4583333333333333</v>
      </c>
      <c r="AF22" s="61"/>
    </row>
    <row r="23" spans="1:32" s="9" customFormat="1" ht="24.75" customHeight="1">
      <c r="A23" s="262"/>
      <c r="B23" s="5"/>
      <c r="C23" s="5"/>
      <c r="D23" s="41"/>
      <c r="E23" s="5">
        <f t="shared" si="0"/>
        <v>24</v>
      </c>
      <c r="F23" s="5">
        <v>0.25</v>
      </c>
      <c r="G23" s="6"/>
      <c r="H23" s="13"/>
      <c r="I23" s="13"/>
      <c r="J23" s="14"/>
      <c r="K23" s="14"/>
      <c r="L23" s="13"/>
      <c r="M23" s="13"/>
      <c r="N23" s="104"/>
      <c r="O23" s="13"/>
      <c r="P23" s="13"/>
      <c r="Q23" s="52"/>
      <c r="R23" s="104"/>
      <c r="S23" s="73"/>
      <c r="T23" s="76"/>
      <c r="U23" s="76"/>
      <c r="V23" s="81"/>
      <c r="W23" s="20"/>
      <c r="X23" s="11">
        <f t="shared" si="1"/>
        <v>0</v>
      </c>
      <c r="Z23" s="11">
        <f t="shared" si="2"/>
        <v>0</v>
      </c>
      <c r="AA23" s="11">
        <f t="shared" si="3"/>
        <v>0</v>
      </c>
      <c r="AB23" s="234"/>
      <c r="AC23" s="22">
        <v>0.625</v>
      </c>
      <c r="AD23" s="30">
        <v>37</v>
      </c>
      <c r="AE23" s="22">
        <v>0</v>
      </c>
      <c r="AF23" s="83"/>
    </row>
    <row r="24" spans="1:32" s="9" customFormat="1" ht="24.75" customHeight="1">
      <c r="A24" s="258">
        <f>A22+1</f>
        <v>41164</v>
      </c>
      <c r="B24" s="3"/>
      <c r="C24" s="3"/>
      <c r="D24" s="42"/>
      <c r="E24" s="3">
        <f t="shared" si="0"/>
        <v>24</v>
      </c>
      <c r="F24" s="3">
        <v>0</v>
      </c>
      <c r="G24" s="4"/>
      <c r="H24" s="10"/>
      <c r="I24" s="10"/>
      <c r="J24" s="38"/>
      <c r="K24" s="38"/>
      <c r="L24" s="10"/>
      <c r="M24" s="10"/>
      <c r="N24" s="105"/>
      <c r="O24" s="10"/>
      <c r="P24" s="10"/>
      <c r="Q24" s="51"/>
      <c r="R24" s="105"/>
      <c r="S24" s="72"/>
      <c r="T24" s="75"/>
      <c r="U24" s="75"/>
      <c r="V24" s="79"/>
      <c r="W24" s="17"/>
      <c r="X24" s="11">
        <f t="shared" si="1"/>
        <v>0</v>
      </c>
      <c r="Z24" s="11">
        <f t="shared" si="2"/>
        <v>0</v>
      </c>
      <c r="AA24" s="11">
        <f t="shared" si="3"/>
        <v>0</v>
      </c>
      <c r="AB24" s="233">
        <f>A24</f>
        <v>41164</v>
      </c>
      <c r="AC24" s="21">
        <v>0.16666666666666666</v>
      </c>
      <c r="AD24" s="29">
        <v>44</v>
      </c>
      <c r="AE24" s="21">
        <v>0.5208333333333334</v>
      </c>
      <c r="AF24" s="61"/>
    </row>
    <row r="25" spans="1:32" s="9" customFormat="1" ht="24.75" customHeight="1">
      <c r="A25" s="257"/>
      <c r="B25" s="5"/>
      <c r="C25" s="5"/>
      <c r="D25" s="41"/>
      <c r="E25" s="5">
        <f t="shared" si="0"/>
        <v>24</v>
      </c>
      <c r="F25" s="5">
        <v>0.270833333333333</v>
      </c>
      <c r="G25" s="6"/>
      <c r="H25" s="13"/>
      <c r="I25" s="13"/>
      <c r="J25" s="14"/>
      <c r="K25" s="14"/>
      <c r="L25" s="13"/>
      <c r="M25" s="13"/>
      <c r="N25" s="104"/>
      <c r="O25" s="13"/>
      <c r="P25" s="13"/>
      <c r="Q25" s="52"/>
      <c r="R25" s="104"/>
      <c r="S25" s="73"/>
      <c r="T25" s="76"/>
      <c r="U25" s="76"/>
      <c r="V25" s="81"/>
      <c r="W25" s="20"/>
      <c r="X25" s="11">
        <f t="shared" si="1"/>
        <v>0</v>
      </c>
      <c r="Z25" s="11">
        <f t="shared" si="2"/>
        <v>0</v>
      </c>
      <c r="AA25" s="11">
        <f t="shared" si="3"/>
        <v>0</v>
      </c>
      <c r="AB25" s="234"/>
      <c r="AC25" s="22">
        <v>0.6666666666666666</v>
      </c>
      <c r="AD25" s="30">
        <v>51</v>
      </c>
      <c r="AE25" s="22">
        <v>0.041666666666666664</v>
      </c>
      <c r="AF25" s="83"/>
    </row>
    <row r="26" spans="1:32" s="9" customFormat="1" ht="24.75" customHeight="1">
      <c r="A26" s="258">
        <f>A24+1</f>
        <v>41165</v>
      </c>
      <c r="B26" s="3"/>
      <c r="C26" s="3"/>
      <c r="D26" s="42"/>
      <c r="E26" s="3">
        <f t="shared" si="0"/>
        <v>24</v>
      </c>
      <c r="F26" s="3">
        <v>0</v>
      </c>
      <c r="G26" s="4"/>
      <c r="H26" s="10"/>
      <c r="I26" s="10"/>
      <c r="J26" s="38"/>
      <c r="K26" s="38"/>
      <c r="L26" s="10"/>
      <c r="M26" s="10"/>
      <c r="N26" s="105"/>
      <c r="O26" s="10"/>
      <c r="P26" s="10"/>
      <c r="Q26" s="51"/>
      <c r="R26" s="105"/>
      <c r="S26" s="72"/>
      <c r="T26" s="75"/>
      <c r="U26" s="75"/>
      <c r="V26" s="79"/>
      <c r="W26" s="17"/>
      <c r="X26" s="11">
        <f t="shared" si="1"/>
        <v>0</v>
      </c>
      <c r="Z26" s="11">
        <f t="shared" si="2"/>
        <v>0</v>
      </c>
      <c r="AA26" s="11">
        <f t="shared" si="3"/>
        <v>0</v>
      </c>
      <c r="AB26" s="233">
        <f>A26</f>
        <v>41165</v>
      </c>
      <c r="AC26" s="21">
        <v>0.20833333333333334</v>
      </c>
      <c r="AD26" s="29">
        <v>59</v>
      </c>
      <c r="AE26" s="21">
        <v>0.5625</v>
      </c>
      <c r="AF26" s="61"/>
    </row>
    <row r="27" spans="1:32" s="9" customFormat="1" ht="24.75" customHeight="1">
      <c r="A27" s="257"/>
      <c r="B27" s="5"/>
      <c r="C27" s="5"/>
      <c r="D27" s="41"/>
      <c r="E27" s="5">
        <f t="shared" si="0"/>
        <v>24</v>
      </c>
      <c r="F27" s="5">
        <v>0.291666666666667</v>
      </c>
      <c r="G27" s="6"/>
      <c r="H27" s="13"/>
      <c r="I27" s="13"/>
      <c r="J27" s="14"/>
      <c r="K27" s="14"/>
      <c r="L27" s="13"/>
      <c r="M27" s="13"/>
      <c r="N27" s="104"/>
      <c r="O27" s="13"/>
      <c r="P27" s="13"/>
      <c r="Q27" s="52"/>
      <c r="R27" s="104"/>
      <c r="S27" s="73"/>
      <c r="T27" s="76"/>
      <c r="U27" s="76"/>
      <c r="V27" s="81"/>
      <c r="W27" s="20"/>
      <c r="X27" s="11">
        <f t="shared" si="1"/>
        <v>0</v>
      </c>
      <c r="Z27" s="11">
        <f t="shared" si="2"/>
        <v>0</v>
      </c>
      <c r="AA27" s="11">
        <f t="shared" si="3"/>
        <v>0</v>
      </c>
      <c r="AB27" s="234"/>
      <c r="AC27" s="22">
        <v>0.7083333333333334</v>
      </c>
      <c r="AD27" s="30">
        <v>66</v>
      </c>
      <c r="AE27" s="22">
        <v>0.041666666666666664</v>
      </c>
      <c r="AF27" s="83"/>
    </row>
    <row r="28" spans="1:32" s="9" customFormat="1" ht="24.75" customHeight="1">
      <c r="A28" s="258">
        <f>A26+1</f>
        <v>41166</v>
      </c>
      <c r="B28" s="3"/>
      <c r="C28" s="3"/>
      <c r="D28" s="42"/>
      <c r="E28" s="3">
        <f t="shared" si="0"/>
        <v>24</v>
      </c>
      <c r="F28" s="3">
        <v>0</v>
      </c>
      <c r="G28" s="4"/>
      <c r="H28" s="10"/>
      <c r="I28" s="10"/>
      <c r="J28" s="38"/>
      <c r="K28" s="38"/>
      <c r="L28" s="10"/>
      <c r="M28" s="10"/>
      <c r="N28" s="105"/>
      <c r="O28" s="10"/>
      <c r="P28" s="10"/>
      <c r="Q28" s="51"/>
      <c r="R28" s="105"/>
      <c r="S28" s="72"/>
      <c r="T28" s="75"/>
      <c r="U28" s="75"/>
      <c r="V28" s="79"/>
      <c r="W28" s="17"/>
      <c r="X28" s="11">
        <f t="shared" si="1"/>
        <v>0</v>
      </c>
      <c r="Z28" s="11">
        <f t="shared" si="2"/>
        <v>0</v>
      </c>
      <c r="AA28" s="11">
        <f t="shared" si="3"/>
        <v>0</v>
      </c>
      <c r="AB28" s="233">
        <f>A28</f>
        <v>41166</v>
      </c>
      <c r="AC28" s="21">
        <v>0.22916666666666666</v>
      </c>
      <c r="AD28" s="29">
        <v>73</v>
      </c>
      <c r="AE28" s="21">
        <v>0.5833333333333334</v>
      </c>
      <c r="AF28" s="63"/>
    </row>
    <row r="29" spans="1:32" s="9" customFormat="1" ht="24.75" customHeight="1">
      <c r="A29" s="257"/>
      <c r="B29" s="5"/>
      <c r="C29" s="5"/>
      <c r="D29" s="41"/>
      <c r="E29" s="5">
        <f t="shared" si="0"/>
        <v>24</v>
      </c>
      <c r="F29" s="5">
        <v>0.291666666666667</v>
      </c>
      <c r="G29" s="6"/>
      <c r="H29" s="13"/>
      <c r="I29" s="13"/>
      <c r="J29" s="14"/>
      <c r="K29" s="14"/>
      <c r="L29" s="13"/>
      <c r="M29" s="13"/>
      <c r="N29" s="104"/>
      <c r="O29" s="13"/>
      <c r="P29" s="13"/>
      <c r="Q29" s="52"/>
      <c r="R29" s="104"/>
      <c r="S29" s="73"/>
      <c r="T29" s="76"/>
      <c r="U29" s="76"/>
      <c r="V29" s="81"/>
      <c r="W29" s="20"/>
      <c r="X29" s="11">
        <f t="shared" si="1"/>
        <v>0</v>
      </c>
      <c r="Z29" s="11">
        <f t="shared" si="2"/>
        <v>0</v>
      </c>
      <c r="AA29" s="11">
        <f t="shared" si="3"/>
        <v>0</v>
      </c>
      <c r="AB29" s="234"/>
      <c r="AC29" s="22">
        <v>0.75</v>
      </c>
      <c r="AD29" s="30">
        <v>80</v>
      </c>
      <c r="AE29" s="22">
        <v>0.08333333333333333</v>
      </c>
      <c r="AF29" s="62"/>
    </row>
    <row r="30" spans="1:32" s="9" customFormat="1" ht="24.75" customHeight="1">
      <c r="A30" s="258">
        <f>A28+1</f>
        <v>41167</v>
      </c>
      <c r="B30" s="3"/>
      <c r="C30" s="3"/>
      <c r="D30" s="42"/>
      <c r="E30" s="3">
        <f t="shared" si="0"/>
        <v>24</v>
      </c>
      <c r="F30" s="3">
        <v>0</v>
      </c>
      <c r="G30" s="28"/>
      <c r="H30" s="10"/>
      <c r="I30" s="10"/>
      <c r="J30" s="38"/>
      <c r="K30" s="38"/>
      <c r="L30" s="10"/>
      <c r="M30" s="10"/>
      <c r="N30" s="105"/>
      <c r="O30" s="10"/>
      <c r="P30" s="10"/>
      <c r="Q30" s="51"/>
      <c r="R30" s="105"/>
      <c r="S30" s="72"/>
      <c r="T30" s="75"/>
      <c r="U30" s="75"/>
      <c r="V30" s="79"/>
      <c r="W30" s="17"/>
      <c r="X30" s="11">
        <f t="shared" si="1"/>
        <v>0</v>
      </c>
      <c r="Z30" s="11">
        <f t="shared" si="2"/>
        <v>0</v>
      </c>
      <c r="AA30" s="11">
        <f t="shared" si="3"/>
        <v>0</v>
      </c>
      <c r="AB30" s="233">
        <f>A30</f>
        <v>41167</v>
      </c>
      <c r="AC30" s="21">
        <v>0.2708333333333333</v>
      </c>
      <c r="AD30" s="29">
        <v>87</v>
      </c>
      <c r="AE30" s="21">
        <v>0.6041666666666666</v>
      </c>
      <c r="AF30" s="63"/>
    </row>
    <row r="31" spans="1:32" s="9" customFormat="1" ht="24.75" customHeight="1">
      <c r="A31" s="257"/>
      <c r="B31" s="5"/>
      <c r="C31" s="5"/>
      <c r="D31" s="41"/>
      <c r="E31" s="5">
        <f t="shared" si="0"/>
        <v>24</v>
      </c>
      <c r="F31" s="5">
        <v>0.291666666666667</v>
      </c>
      <c r="G31" s="36"/>
      <c r="H31" s="13"/>
      <c r="I31" s="13"/>
      <c r="J31" s="14"/>
      <c r="K31" s="14"/>
      <c r="L31" s="13"/>
      <c r="M31" s="13"/>
      <c r="N31" s="104"/>
      <c r="O31" s="13"/>
      <c r="P31" s="13"/>
      <c r="Q31" s="52"/>
      <c r="R31" s="104"/>
      <c r="S31" s="73"/>
      <c r="T31" s="76"/>
      <c r="U31" s="76"/>
      <c r="V31" s="81"/>
      <c r="W31" s="20"/>
      <c r="X31" s="11">
        <f t="shared" si="1"/>
        <v>0</v>
      </c>
      <c r="Z31" s="11">
        <f t="shared" si="2"/>
        <v>0</v>
      </c>
      <c r="AA31" s="11">
        <f t="shared" si="3"/>
        <v>0</v>
      </c>
      <c r="AB31" s="234"/>
      <c r="AC31" s="22">
        <v>0.7708333333333334</v>
      </c>
      <c r="AD31" s="30">
        <v>92</v>
      </c>
      <c r="AE31" s="22">
        <v>0.10416666666666667</v>
      </c>
      <c r="AF31" s="62"/>
    </row>
    <row r="32" spans="1:32" s="9" customFormat="1" ht="24.75" customHeight="1">
      <c r="A32" s="258">
        <f>A30+1</f>
        <v>41168</v>
      </c>
      <c r="B32" s="3"/>
      <c r="C32" s="3"/>
      <c r="D32" s="42"/>
      <c r="E32" s="3">
        <f t="shared" si="0"/>
        <v>24</v>
      </c>
      <c r="F32" s="3">
        <v>0</v>
      </c>
      <c r="G32" s="28"/>
      <c r="H32" s="10"/>
      <c r="I32" s="10"/>
      <c r="J32" s="38"/>
      <c r="K32" s="38"/>
      <c r="L32" s="10"/>
      <c r="M32" s="10"/>
      <c r="N32" s="105"/>
      <c r="O32" s="10"/>
      <c r="P32" s="10"/>
      <c r="Q32" s="51"/>
      <c r="R32" s="105"/>
      <c r="S32" s="72"/>
      <c r="T32" s="75"/>
      <c r="U32" s="75"/>
      <c r="V32" s="79"/>
      <c r="W32" s="17"/>
      <c r="X32" s="11">
        <f t="shared" si="1"/>
        <v>0</v>
      </c>
      <c r="Z32" s="11">
        <f t="shared" si="2"/>
        <v>0</v>
      </c>
      <c r="AA32" s="11">
        <f t="shared" si="3"/>
        <v>0</v>
      </c>
      <c r="AB32" s="266">
        <f>A32</f>
        <v>41168</v>
      </c>
      <c r="AC32" s="21">
        <v>0.2916666666666667</v>
      </c>
      <c r="AD32" s="29">
        <v>97</v>
      </c>
      <c r="AE32" s="21">
        <v>0.625</v>
      </c>
      <c r="AF32" s="63"/>
    </row>
    <row r="33" spans="1:32" s="9" customFormat="1" ht="24.75" customHeight="1">
      <c r="A33" s="257"/>
      <c r="B33" s="5"/>
      <c r="C33" s="5"/>
      <c r="D33" s="41"/>
      <c r="E33" s="5">
        <f t="shared" si="0"/>
        <v>24</v>
      </c>
      <c r="F33" s="5">
        <v>0.291666666666667</v>
      </c>
      <c r="G33" s="36"/>
      <c r="H33" s="13"/>
      <c r="I33" s="13"/>
      <c r="J33" s="14"/>
      <c r="K33" s="14"/>
      <c r="L33" s="13"/>
      <c r="M33" s="13"/>
      <c r="N33" s="104"/>
      <c r="O33" s="13"/>
      <c r="P33" s="13"/>
      <c r="Q33" s="52"/>
      <c r="R33" s="104"/>
      <c r="S33" s="73"/>
      <c r="T33" s="76"/>
      <c r="U33" s="76"/>
      <c r="V33" s="81"/>
      <c r="W33" s="20"/>
      <c r="X33" s="11">
        <f t="shared" si="1"/>
        <v>0</v>
      </c>
      <c r="Z33" s="11">
        <f t="shared" si="2"/>
        <v>0</v>
      </c>
      <c r="AA33" s="11">
        <f t="shared" si="3"/>
        <v>0</v>
      </c>
      <c r="AB33" s="267"/>
      <c r="AC33" s="22">
        <v>0.8125</v>
      </c>
      <c r="AD33" s="35">
        <v>101</v>
      </c>
      <c r="AE33" s="22">
        <v>0.125</v>
      </c>
      <c r="AF33" s="62"/>
    </row>
    <row r="34" spans="1:32" s="19" customFormat="1" ht="24.75" customHeight="1">
      <c r="A34" s="252">
        <f>A32+1</f>
        <v>41169</v>
      </c>
      <c r="B34" s="3"/>
      <c r="C34" s="3"/>
      <c r="D34" s="42"/>
      <c r="E34" s="3">
        <f aca="true" t="shared" si="4" ref="E34:E61">IF($C34&gt;$B34,($C34-$B34),(($C34+24)-$B34))</f>
        <v>24</v>
      </c>
      <c r="F34" s="3">
        <v>0</v>
      </c>
      <c r="G34" s="4"/>
      <c r="H34" s="10"/>
      <c r="I34" s="10"/>
      <c r="J34" s="38"/>
      <c r="K34" s="38"/>
      <c r="L34" s="10"/>
      <c r="M34" s="10"/>
      <c r="N34" s="105"/>
      <c r="O34" s="10"/>
      <c r="P34" s="10"/>
      <c r="Q34" s="51"/>
      <c r="R34" s="105"/>
      <c r="S34" s="72"/>
      <c r="T34" s="75"/>
      <c r="U34" s="75"/>
      <c r="V34" s="79"/>
      <c r="W34" s="17"/>
      <c r="X34" s="11">
        <f aca="true" t="shared" si="5" ref="X34:X61">TIMEVALUE(TEXT(E34,"h:mm"))</f>
        <v>0</v>
      </c>
      <c r="Y34" s="9"/>
      <c r="Z34" s="11">
        <f aca="true" t="shared" si="6" ref="Z34:Z61">X34</f>
        <v>0</v>
      </c>
      <c r="AA34" s="11">
        <f aca="true" t="shared" si="7" ref="AA34:AA61">Z34</f>
        <v>0</v>
      </c>
      <c r="AB34" s="240">
        <f>A34</f>
        <v>41169</v>
      </c>
      <c r="AC34" s="56">
        <v>0.3333333333333333</v>
      </c>
      <c r="AD34" s="57">
        <v>104</v>
      </c>
      <c r="AE34" s="56">
        <v>0.6666666666666666</v>
      </c>
      <c r="AF34" s="64"/>
    </row>
    <row r="35" spans="1:32" s="9" customFormat="1" ht="24.75" customHeight="1">
      <c r="A35" s="253"/>
      <c r="B35" s="5"/>
      <c r="C35" s="5"/>
      <c r="D35" s="41"/>
      <c r="E35" s="5">
        <f t="shared" si="4"/>
        <v>24</v>
      </c>
      <c r="F35" s="5">
        <v>0.291666666666667</v>
      </c>
      <c r="G35" s="6"/>
      <c r="H35" s="13"/>
      <c r="I35" s="13"/>
      <c r="J35" s="14"/>
      <c r="K35" s="14"/>
      <c r="L35" s="13"/>
      <c r="M35" s="13"/>
      <c r="N35" s="104"/>
      <c r="O35" s="13"/>
      <c r="P35" s="13"/>
      <c r="Q35" s="52"/>
      <c r="R35" s="104"/>
      <c r="S35" s="76"/>
      <c r="T35" s="76"/>
      <c r="U35" s="76"/>
      <c r="V35" s="81"/>
      <c r="W35" s="20"/>
      <c r="X35" s="11">
        <f t="shared" si="5"/>
        <v>0</v>
      </c>
      <c r="Z35" s="11">
        <f t="shared" si="6"/>
        <v>0</v>
      </c>
      <c r="AA35" s="11">
        <f t="shared" si="7"/>
        <v>0</v>
      </c>
      <c r="AB35" s="241"/>
      <c r="AC35" s="54">
        <v>0.8333333333333334</v>
      </c>
      <c r="AD35" s="55">
        <v>104</v>
      </c>
      <c r="AE35" s="54">
        <v>0.14583333333333334</v>
      </c>
      <c r="AF35" s="68"/>
    </row>
    <row r="36" spans="1:32" s="9" customFormat="1" ht="24.75" customHeight="1">
      <c r="A36" s="261">
        <f>A34+1</f>
        <v>41170</v>
      </c>
      <c r="B36" s="3"/>
      <c r="C36" s="3"/>
      <c r="D36" s="42"/>
      <c r="E36" s="3">
        <f t="shared" si="4"/>
        <v>24</v>
      </c>
      <c r="F36" s="3">
        <v>0</v>
      </c>
      <c r="G36" s="4"/>
      <c r="H36" s="10"/>
      <c r="I36" s="10"/>
      <c r="J36" s="38"/>
      <c r="K36" s="38"/>
      <c r="L36" s="10"/>
      <c r="M36" s="10"/>
      <c r="N36" s="105"/>
      <c r="O36" s="10"/>
      <c r="P36" s="10"/>
      <c r="Q36" s="51"/>
      <c r="R36" s="105"/>
      <c r="S36" s="74"/>
      <c r="T36" s="75"/>
      <c r="U36" s="75"/>
      <c r="V36" s="79"/>
      <c r="W36" s="17"/>
      <c r="X36" s="11">
        <f t="shared" si="5"/>
        <v>0</v>
      </c>
      <c r="Z36" s="11">
        <f t="shared" si="6"/>
        <v>0</v>
      </c>
      <c r="AA36" s="11">
        <f t="shared" si="7"/>
        <v>0</v>
      </c>
      <c r="AB36" s="240">
        <f>A36</f>
        <v>41170</v>
      </c>
      <c r="AC36" s="21">
        <v>0.3333333333333333</v>
      </c>
      <c r="AD36" s="29">
        <v>106</v>
      </c>
      <c r="AE36" s="21">
        <v>0.6875</v>
      </c>
      <c r="AF36" s="177"/>
    </row>
    <row r="37" spans="1:32" s="9" customFormat="1" ht="24.75" customHeight="1">
      <c r="A37" s="262"/>
      <c r="B37" s="5"/>
      <c r="C37" s="5"/>
      <c r="D37" s="41"/>
      <c r="E37" s="5">
        <f t="shared" si="4"/>
        <v>24</v>
      </c>
      <c r="F37" s="5">
        <v>0.270833333333333</v>
      </c>
      <c r="G37" s="6"/>
      <c r="H37" s="13"/>
      <c r="I37" s="13"/>
      <c r="J37" s="14"/>
      <c r="K37" s="14"/>
      <c r="L37" s="13"/>
      <c r="M37" s="13"/>
      <c r="N37" s="104"/>
      <c r="O37" s="13"/>
      <c r="P37" s="13"/>
      <c r="Q37" s="52"/>
      <c r="R37" s="104"/>
      <c r="S37" s="73"/>
      <c r="T37" s="76"/>
      <c r="U37" s="76"/>
      <c r="V37" s="81"/>
      <c r="W37" s="20"/>
      <c r="X37" s="11">
        <f t="shared" si="5"/>
        <v>0</v>
      </c>
      <c r="Z37" s="11">
        <f t="shared" si="6"/>
        <v>0</v>
      </c>
      <c r="AA37" s="11">
        <f t="shared" si="7"/>
        <v>0</v>
      </c>
      <c r="AB37" s="288"/>
      <c r="AC37" s="23">
        <v>0.8541666666666666</v>
      </c>
      <c r="AD37" s="33">
        <v>106</v>
      </c>
      <c r="AE37" s="23">
        <v>0.1875</v>
      </c>
      <c r="AF37" s="178"/>
    </row>
    <row r="38" spans="1:32" s="9" customFormat="1" ht="24.75" customHeight="1">
      <c r="A38" s="258">
        <f>A36+1</f>
        <v>41171</v>
      </c>
      <c r="B38" s="3"/>
      <c r="C38" s="3"/>
      <c r="D38" s="42"/>
      <c r="E38" s="3">
        <f t="shared" si="4"/>
        <v>24</v>
      </c>
      <c r="F38" s="3">
        <v>0</v>
      </c>
      <c r="G38" s="4"/>
      <c r="H38" s="10"/>
      <c r="I38" s="10"/>
      <c r="J38" s="38"/>
      <c r="K38" s="38"/>
      <c r="L38" s="10"/>
      <c r="M38" s="10"/>
      <c r="N38" s="105"/>
      <c r="O38" s="10"/>
      <c r="P38" s="10"/>
      <c r="Q38" s="51"/>
      <c r="R38" s="105"/>
      <c r="S38" s="72"/>
      <c r="T38" s="75"/>
      <c r="U38" s="75"/>
      <c r="V38" s="79"/>
      <c r="W38" s="17"/>
      <c r="X38" s="11">
        <f t="shared" si="5"/>
        <v>0</v>
      </c>
      <c r="Z38" s="11">
        <f t="shared" si="6"/>
        <v>0</v>
      </c>
      <c r="AA38" s="11">
        <f t="shared" si="7"/>
        <v>0</v>
      </c>
      <c r="AB38" s="233">
        <f>A38</f>
        <v>41171</v>
      </c>
      <c r="AC38" s="21">
        <v>0.375</v>
      </c>
      <c r="AD38" s="29">
        <v>105</v>
      </c>
      <c r="AE38" s="21">
        <v>0.7291666666666666</v>
      </c>
      <c r="AF38" s="177"/>
    </row>
    <row r="39" spans="1:32" s="9" customFormat="1" ht="24.75" customHeight="1">
      <c r="A39" s="257"/>
      <c r="B39" s="5"/>
      <c r="C39" s="5"/>
      <c r="D39" s="41"/>
      <c r="E39" s="5">
        <f t="shared" si="4"/>
        <v>24</v>
      </c>
      <c r="F39" s="5"/>
      <c r="G39" s="6"/>
      <c r="H39" s="13"/>
      <c r="I39" s="13"/>
      <c r="J39" s="14"/>
      <c r="K39" s="14"/>
      <c r="L39" s="13"/>
      <c r="M39" s="13"/>
      <c r="N39" s="104"/>
      <c r="O39" s="13"/>
      <c r="P39" s="13"/>
      <c r="Q39" s="52"/>
      <c r="R39" s="104"/>
      <c r="S39" s="73"/>
      <c r="T39" s="76"/>
      <c r="U39" s="76"/>
      <c r="V39" s="81"/>
      <c r="W39" s="20"/>
      <c r="X39" s="11">
        <f t="shared" si="5"/>
        <v>0</v>
      </c>
      <c r="Z39" s="11">
        <f t="shared" si="6"/>
        <v>0</v>
      </c>
      <c r="AA39" s="11">
        <f t="shared" si="7"/>
        <v>0</v>
      </c>
      <c r="AB39" s="234"/>
      <c r="AC39" s="22">
        <v>0.8958333333333334</v>
      </c>
      <c r="AD39" s="30">
        <v>103</v>
      </c>
      <c r="AE39" s="22">
        <v>0.20833333333333334</v>
      </c>
      <c r="AF39" s="178"/>
    </row>
    <row r="40" spans="1:32" s="9" customFormat="1" ht="24.75" customHeight="1">
      <c r="A40" s="258">
        <f>A38+1</f>
        <v>41172</v>
      </c>
      <c r="B40" s="3"/>
      <c r="C40" s="3"/>
      <c r="D40" s="42"/>
      <c r="E40" s="3">
        <f t="shared" si="4"/>
        <v>24</v>
      </c>
      <c r="F40" s="3">
        <v>0.25</v>
      </c>
      <c r="G40" s="4"/>
      <c r="H40" s="10"/>
      <c r="I40" s="10"/>
      <c r="J40" s="38"/>
      <c r="K40" s="38"/>
      <c r="L40" s="10"/>
      <c r="M40" s="10"/>
      <c r="N40" s="105"/>
      <c r="O40" s="10"/>
      <c r="P40" s="10"/>
      <c r="Q40" s="51"/>
      <c r="R40" s="105"/>
      <c r="S40" s="72"/>
      <c r="T40" s="75"/>
      <c r="U40" s="75"/>
      <c r="V40" s="79"/>
      <c r="W40" s="17"/>
      <c r="X40" s="11">
        <f t="shared" si="5"/>
        <v>0</v>
      </c>
      <c r="Z40" s="11">
        <f t="shared" si="6"/>
        <v>0</v>
      </c>
      <c r="AA40" s="11">
        <f t="shared" si="7"/>
        <v>0</v>
      </c>
      <c r="AB40" s="293">
        <f>A40</f>
        <v>41172</v>
      </c>
      <c r="AC40" s="21">
        <v>0.4166666666666667</v>
      </c>
      <c r="AD40" s="29">
        <v>99</v>
      </c>
      <c r="AE40" s="188">
        <v>0.75</v>
      </c>
      <c r="AF40" s="177"/>
    </row>
    <row r="41" spans="1:32" s="9" customFormat="1" ht="24.75" customHeight="1">
      <c r="A41" s="257"/>
      <c r="B41" s="5"/>
      <c r="C41" s="5"/>
      <c r="D41" s="41"/>
      <c r="E41" s="5">
        <f t="shared" si="4"/>
        <v>24</v>
      </c>
      <c r="F41" s="5">
        <v>0</v>
      </c>
      <c r="G41" s="6"/>
      <c r="H41" s="13"/>
      <c r="I41" s="13"/>
      <c r="J41" s="14"/>
      <c r="K41" s="14"/>
      <c r="L41" s="13"/>
      <c r="M41" s="13"/>
      <c r="N41" s="104"/>
      <c r="O41" s="13"/>
      <c r="P41" s="13"/>
      <c r="Q41" s="52"/>
      <c r="R41" s="104"/>
      <c r="S41" s="73"/>
      <c r="T41" s="76"/>
      <c r="U41" s="76"/>
      <c r="V41" s="81"/>
      <c r="W41" s="20"/>
      <c r="X41" s="11">
        <f t="shared" si="5"/>
        <v>0</v>
      </c>
      <c r="Z41" s="11">
        <f t="shared" si="6"/>
        <v>0</v>
      </c>
      <c r="AA41" s="11">
        <f t="shared" si="7"/>
        <v>0</v>
      </c>
      <c r="AB41" s="294"/>
      <c r="AC41" s="22">
        <v>0.9375</v>
      </c>
      <c r="AD41" s="30">
        <v>94</v>
      </c>
      <c r="AE41" s="187">
        <v>0.25</v>
      </c>
      <c r="AF41" s="178"/>
    </row>
    <row r="42" spans="1:32" s="9" customFormat="1" ht="24.75" customHeight="1">
      <c r="A42" s="258">
        <f>A40+1</f>
        <v>41173</v>
      </c>
      <c r="B42" s="3"/>
      <c r="C42" s="3"/>
      <c r="D42" s="42"/>
      <c r="E42" s="3">
        <f t="shared" si="4"/>
        <v>24</v>
      </c>
      <c r="F42" s="3">
        <v>0.208333333333333</v>
      </c>
      <c r="G42" s="28"/>
      <c r="H42" s="10"/>
      <c r="I42" s="10"/>
      <c r="J42" s="38"/>
      <c r="K42" s="38"/>
      <c r="L42" s="10"/>
      <c r="M42" s="10"/>
      <c r="N42" s="105"/>
      <c r="O42" s="10"/>
      <c r="P42" s="10"/>
      <c r="Q42" s="51"/>
      <c r="R42" s="105"/>
      <c r="S42" s="72"/>
      <c r="T42" s="75"/>
      <c r="U42" s="75"/>
      <c r="V42" s="79"/>
      <c r="W42" s="17"/>
      <c r="X42" s="11">
        <f t="shared" si="5"/>
        <v>0</v>
      </c>
      <c r="Z42" s="11">
        <f t="shared" si="6"/>
        <v>0</v>
      </c>
      <c r="AA42" s="11">
        <f t="shared" si="7"/>
        <v>0</v>
      </c>
      <c r="AB42" s="233">
        <f>A42</f>
        <v>41173</v>
      </c>
      <c r="AC42" s="21">
        <v>0.4166666666666667</v>
      </c>
      <c r="AD42" s="29">
        <v>88</v>
      </c>
      <c r="AE42" s="21">
        <v>0.7708333333333334</v>
      </c>
      <c r="AF42" s="177"/>
    </row>
    <row r="43" spans="1:32" s="9" customFormat="1" ht="24.75" customHeight="1">
      <c r="A43" s="257"/>
      <c r="B43" s="5"/>
      <c r="C43" s="5"/>
      <c r="D43" s="41"/>
      <c r="E43" s="5">
        <f t="shared" si="4"/>
        <v>24</v>
      </c>
      <c r="F43" s="5">
        <v>0</v>
      </c>
      <c r="G43" s="36"/>
      <c r="H43" s="13"/>
      <c r="I43" s="13"/>
      <c r="J43" s="14"/>
      <c r="K43" s="14"/>
      <c r="L43" s="13"/>
      <c r="M43" s="13"/>
      <c r="N43" s="104"/>
      <c r="O43" s="13"/>
      <c r="P43" s="13"/>
      <c r="Q43" s="52"/>
      <c r="R43" s="104"/>
      <c r="S43" s="73"/>
      <c r="T43" s="76"/>
      <c r="U43" s="76"/>
      <c r="V43" s="81"/>
      <c r="W43" s="20"/>
      <c r="X43" s="11">
        <f t="shared" si="5"/>
        <v>0</v>
      </c>
      <c r="Z43" s="11">
        <f t="shared" si="6"/>
        <v>0</v>
      </c>
      <c r="AA43" s="11">
        <f t="shared" si="7"/>
        <v>0</v>
      </c>
      <c r="AB43" s="234"/>
      <c r="AC43" s="22">
        <v>0.9583333333333334</v>
      </c>
      <c r="AD43" s="30">
        <v>81</v>
      </c>
      <c r="AE43" s="22">
        <v>0.2708333333333333</v>
      </c>
      <c r="AF43" s="178"/>
    </row>
    <row r="44" spans="1:32" s="9" customFormat="1" ht="24.75" customHeight="1">
      <c r="A44" s="258">
        <f>A42+1</f>
        <v>41174</v>
      </c>
      <c r="B44" s="3"/>
      <c r="C44" s="3"/>
      <c r="D44" s="42"/>
      <c r="E44" s="3">
        <f t="shared" si="4"/>
        <v>24</v>
      </c>
      <c r="F44" s="3">
        <v>0.166666666666667</v>
      </c>
      <c r="G44" s="28"/>
      <c r="H44" s="10"/>
      <c r="I44" s="10"/>
      <c r="J44" s="38"/>
      <c r="K44" s="38"/>
      <c r="L44" s="10"/>
      <c r="M44" s="10"/>
      <c r="N44" s="105"/>
      <c r="O44" s="10"/>
      <c r="P44" s="10"/>
      <c r="Q44" s="51"/>
      <c r="R44" s="105"/>
      <c r="S44" s="72"/>
      <c r="T44" s="75"/>
      <c r="U44" s="75"/>
      <c r="V44" s="79"/>
      <c r="W44" s="17"/>
      <c r="X44" s="11">
        <f t="shared" si="5"/>
        <v>0</v>
      </c>
      <c r="Z44" s="11">
        <f t="shared" si="6"/>
        <v>0</v>
      </c>
      <c r="AA44" s="11">
        <f t="shared" si="7"/>
        <v>0</v>
      </c>
      <c r="AB44" s="233">
        <f>A44</f>
        <v>41174</v>
      </c>
      <c r="AC44" s="21">
        <v>0.4583333333333333</v>
      </c>
      <c r="AD44" s="29">
        <v>73</v>
      </c>
      <c r="AE44" s="21">
        <v>0.8125</v>
      </c>
      <c r="AF44" s="215" t="s">
        <v>24</v>
      </c>
    </row>
    <row r="45" spans="1:32" s="9" customFormat="1" ht="24.75" customHeight="1">
      <c r="A45" s="257"/>
      <c r="B45" s="5"/>
      <c r="C45" s="5"/>
      <c r="D45" s="41"/>
      <c r="E45" s="5">
        <f t="shared" si="4"/>
        <v>24</v>
      </c>
      <c r="F45" s="5">
        <v>0.0625</v>
      </c>
      <c r="G45" s="36"/>
      <c r="H45" s="13"/>
      <c r="I45" s="13"/>
      <c r="J45" s="14"/>
      <c r="K45" s="14"/>
      <c r="L45" s="13"/>
      <c r="M45" s="13"/>
      <c r="N45" s="104"/>
      <c r="O45" s="13"/>
      <c r="P45" s="13"/>
      <c r="Q45" s="52"/>
      <c r="R45" s="104"/>
      <c r="S45" s="73"/>
      <c r="T45" s="76"/>
      <c r="U45" s="76"/>
      <c r="V45" s="81"/>
      <c r="W45" s="20"/>
      <c r="X45" s="11">
        <f t="shared" si="5"/>
        <v>0</v>
      </c>
      <c r="Z45" s="11">
        <f t="shared" si="6"/>
        <v>0</v>
      </c>
      <c r="AA45" s="11">
        <f t="shared" si="7"/>
        <v>0</v>
      </c>
      <c r="AB45" s="234"/>
      <c r="AC45" s="22">
        <v>0</v>
      </c>
      <c r="AD45" s="30">
        <v>65</v>
      </c>
      <c r="AE45" s="22">
        <v>0.3333333333333333</v>
      </c>
      <c r="AF45" s="216" t="s">
        <v>25</v>
      </c>
    </row>
    <row r="46" spans="1:32" s="9" customFormat="1" ht="30.75" customHeight="1">
      <c r="A46" s="258">
        <f>A44+1</f>
        <v>41175</v>
      </c>
      <c r="B46" s="3"/>
      <c r="C46" s="3"/>
      <c r="D46" s="42"/>
      <c r="E46" s="3">
        <f t="shared" si="4"/>
        <v>24</v>
      </c>
      <c r="F46" s="3">
        <v>0.0833333333333333</v>
      </c>
      <c r="G46" s="4"/>
      <c r="H46" s="10"/>
      <c r="I46" s="10"/>
      <c r="J46" s="38"/>
      <c r="K46" s="38"/>
      <c r="L46" s="10"/>
      <c r="M46" s="10"/>
      <c r="N46" s="105"/>
      <c r="O46" s="10"/>
      <c r="P46" s="10"/>
      <c r="Q46" s="51"/>
      <c r="R46" s="105"/>
      <c r="S46" s="72"/>
      <c r="T46" s="75"/>
      <c r="U46" s="75"/>
      <c r="V46" s="79"/>
      <c r="W46" s="17"/>
      <c r="X46" s="11">
        <f t="shared" si="5"/>
        <v>0</v>
      </c>
      <c r="Z46" s="11">
        <f t="shared" si="6"/>
        <v>0</v>
      </c>
      <c r="AA46" s="11">
        <f t="shared" si="7"/>
        <v>0</v>
      </c>
      <c r="AB46" s="237">
        <f>A46</f>
        <v>41175</v>
      </c>
      <c r="AC46" s="21">
        <v>0.5</v>
      </c>
      <c r="AD46" s="29">
        <v>58</v>
      </c>
      <c r="AE46" s="21">
        <v>0.8541666666666666</v>
      </c>
      <c r="AF46" s="175" t="s">
        <v>26</v>
      </c>
    </row>
    <row r="47" spans="1:32" s="9" customFormat="1" ht="24.75" customHeight="1">
      <c r="A47" s="257"/>
      <c r="B47" s="5"/>
      <c r="C47" s="5"/>
      <c r="D47" s="41"/>
      <c r="E47" s="5">
        <f t="shared" si="4"/>
        <v>24</v>
      </c>
      <c r="F47" s="5">
        <v>0.125</v>
      </c>
      <c r="G47" s="6"/>
      <c r="H47" s="13"/>
      <c r="I47" s="13"/>
      <c r="J47" s="14"/>
      <c r="K47" s="14"/>
      <c r="L47" s="13"/>
      <c r="M47" s="13"/>
      <c r="N47" s="104"/>
      <c r="O47" s="13"/>
      <c r="P47" s="13"/>
      <c r="Q47" s="52"/>
      <c r="R47" s="104"/>
      <c r="S47" s="73"/>
      <c r="T47" s="76"/>
      <c r="U47" s="76"/>
      <c r="V47" s="81"/>
      <c r="W47" s="20"/>
      <c r="X47" s="11">
        <f t="shared" si="5"/>
        <v>0</v>
      </c>
      <c r="Z47" s="11">
        <f t="shared" si="6"/>
        <v>0</v>
      </c>
      <c r="AA47" s="11">
        <f t="shared" si="7"/>
        <v>0</v>
      </c>
      <c r="AB47" s="232"/>
      <c r="AC47" s="22" t="s">
        <v>21</v>
      </c>
      <c r="AD47" s="30">
        <v>51</v>
      </c>
      <c r="AE47" s="22" t="s">
        <v>21</v>
      </c>
      <c r="AF47" s="174" t="s">
        <v>27</v>
      </c>
    </row>
    <row r="48" spans="1:32" s="9" customFormat="1" ht="24.75" customHeight="1">
      <c r="A48" s="258">
        <f>A46+1</f>
        <v>41176</v>
      </c>
      <c r="B48" s="3"/>
      <c r="C48" s="3"/>
      <c r="D48" s="42"/>
      <c r="E48" s="3">
        <f t="shared" si="4"/>
        <v>24</v>
      </c>
      <c r="F48" s="3">
        <v>0.020833333333333332</v>
      </c>
      <c r="G48" s="4"/>
      <c r="H48" s="10"/>
      <c r="I48" s="10"/>
      <c r="J48" s="38"/>
      <c r="K48" s="38"/>
      <c r="L48" s="10"/>
      <c r="M48" s="10"/>
      <c r="N48" s="105"/>
      <c r="O48" s="10"/>
      <c r="P48" s="10"/>
      <c r="Q48" s="51"/>
      <c r="R48" s="105"/>
      <c r="S48" s="72"/>
      <c r="T48" s="75"/>
      <c r="U48" s="75"/>
      <c r="V48" s="79"/>
      <c r="W48" s="17"/>
      <c r="X48" s="89">
        <f t="shared" si="5"/>
        <v>0</v>
      </c>
      <c r="Y48" s="19"/>
      <c r="Z48" s="48">
        <f t="shared" si="6"/>
        <v>0</v>
      </c>
      <c r="AA48" s="48">
        <f t="shared" si="7"/>
        <v>0</v>
      </c>
      <c r="AB48" s="233">
        <f>A48</f>
        <v>41176</v>
      </c>
      <c r="AC48" s="21">
        <v>0.041666666666666664</v>
      </c>
      <c r="AD48" s="29">
        <v>47</v>
      </c>
      <c r="AE48" s="21">
        <v>0.4166666666666667</v>
      </c>
      <c r="AF48" s="176" t="s">
        <v>28</v>
      </c>
    </row>
    <row r="49" spans="1:32" s="9" customFormat="1" ht="24.75" customHeight="1">
      <c r="A49" s="257"/>
      <c r="B49" s="5"/>
      <c r="C49" s="5"/>
      <c r="D49" s="41"/>
      <c r="E49" s="5">
        <f t="shared" si="4"/>
        <v>24</v>
      </c>
      <c r="F49" s="5">
        <v>0.166666666666667</v>
      </c>
      <c r="G49" s="6"/>
      <c r="H49" s="13"/>
      <c r="I49" s="13"/>
      <c r="J49" s="14"/>
      <c r="K49" s="14"/>
      <c r="L49" s="13"/>
      <c r="M49" s="13"/>
      <c r="N49" s="104"/>
      <c r="O49" s="13"/>
      <c r="P49" s="13"/>
      <c r="Q49" s="52"/>
      <c r="R49" s="104"/>
      <c r="S49" s="73"/>
      <c r="T49" s="76"/>
      <c r="U49" s="76"/>
      <c r="V49" s="81"/>
      <c r="W49" s="20"/>
      <c r="X49" s="90">
        <f t="shared" si="5"/>
        <v>0</v>
      </c>
      <c r="Y49" s="91"/>
      <c r="Z49" s="92">
        <f t="shared" si="6"/>
        <v>0</v>
      </c>
      <c r="AA49" s="92">
        <f t="shared" si="7"/>
        <v>0</v>
      </c>
      <c r="AB49" s="234"/>
      <c r="AC49" s="22">
        <v>0.5833333333333334</v>
      </c>
      <c r="AD49" s="30">
        <v>46</v>
      </c>
      <c r="AE49" s="22">
        <v>0.9166666666666666</v>
      </c>
      <c r="AF49" s="62"/>
    </row>
    <row r="50" spans="1:32" s="9" customFormat="1" ht="24.75" customHeight="1">
      <c r="A50" s="274">
        <f>A48+1</f>
        <v>41177</v>
      </c>
      <c r="B50" s="44"/>
      <c r="C50" s="44"/>
      <c r="D50" s="42"/>
      <c r="E50" s="44">
        <f t="shared" si="4"/>
        <v>24</v>
      </c>
      <c r="F50" s="44">
        <v>0</v>
      </c>
      <c r="G50" s="45"/>
      <c r="H50" s="46"/>
      <c r="I50" s="46"/>
      <c r="J50" s="47"/>
      <c r="K50" s="47"/>
      <c r="L50" s="46"/>
      <c r="M50" s="46"/>
      <c r="N50" s="105"/>
      <c r="O50" s="46"/>
      <c r="P50" s="46"/>
      <c r="Q50" s="53"/>
      <c r="R50" s="105"/>
      <c r="S50" s="74"/>
      <c r="T50" s="75"/>
      <c r="U50" s="75"/>
      <c r="V50" s="79"/>
      <c r="W50" s="17"/>
      <c r="X50" s="11">
        <f t="shared" si="5"/>
        <v>0</v>
      </c>
      <c r="Z50" s="11">
        <f t="shared" si="6"/>
        <v>0</v>
      </c>
      <c r="AA50" s="11">
        <f t="shared" si="7"/>
        <v>0</v>
      </c>
      <c r="AB50" s="282">
        <f>A50</f>
        <v>41177</v>
      </c>
      <c r="AC50" s="18">
        <v>0.10416666666666667</v>
      </c>
      <c r="AD50" s="31">
        <v>48</v>
      </c>
      <c r="AE50" s="18">
        <v>0.4583333333333333</v>
      </c>
      <c r="AF50" s="229" t="s">
        <v>29</v>
      </c>
    </row>
    <row r="51" spans="1:32" s="9" customFormat="1" ht="24.75" customHeight="1">
      <c r="A51" s="262"/>
      <c r="B51" s="5"/>
      <c r="C51" s="5"/>
      <c r="D51" s="41"/>
      <c r="E51" s="5">
        <f t="shared" si="4"/>
        <v>24</v>
      </c>
      <c r="F51" s="5">
        <v>0.208333333333333</v>
      </c>
      <c r="G51" s="6"/>
      <c r="H51" s="13"/>
      <c r="I51" s="13"/>
      <c r="J51" s="14"/>
      <c r="K51" s="14"/>
      <c r="L51" s="13"/>
      <c r="M51" s="13"/>
      <c r="N51" s="104"/>
      <c r="O51" s="13"/>
      <c r="P51" s="13"/>
      <c r="Q51" s="52"/>
      <c r="R51" s="104"/>
      <c r="S51" s="73"/>
      <c r="T51" s="76"/>
      <c r="U51" s="76"/>
      <c r="V51" s="81"/>
      <c r="W51" s="20"/>
      <c r="X51" s="11">
        <f t="shared" si="5"/>
        <v>0</v>
      </c>
      <c r="Z51" s="11">
        <f t="shared" si="6"/>
        <v>0</v>
      </c>
      <c r="AA51" s="11">
        <f t="shared" si="7"/>
        <v>0</v>
      </c>
      <c r="AB51" s="283"/>
      <c r="AC51" s="23">
        <v>0.625</v>
      </c>
      <c r="AD51" s="33">
        <v>52</v>
      </c>
      <c r="AE51" s="23">
        <v>0.9583333333333334</v>
      </c>
      <c r="AF51" s="292"/>
    </row>
    <row r="52" spans="1:32" s="9" customFormat="1" ht="24.75" customHeight="1">
      <c r="A52" s="258">
        <f>A50+1</f>
        <v>41178</v>
      </c>
      <c r="B52" s="3"/>
      <c r="C52" s="3"/>
      <c r="D52" s="40"/>
      <c r="E52" s="3">
        <f t="shared" si="4"/>
        <v>24</v>
      </c>
      <c r="F52" s="3">
        <v>0</v>
      </c>
      <c r="G52" s="4"/>
      <c r="H52" s="10"/>
      <c r="I52" s="10"/>
      <c r="J52" s="38"/>
      <c r="K52" s="38"/>
      <c r="L52" s="10"/>
      <c r="M52" s="10"/>
      <c r="N52" s="105"/>
      <c r="O52" s="10"/>
      <c r="P52" s="10"/>
      <c r="Q52" s="51"/>
      <c r="R52" s="105"/>
      <c r="S52" s="72"/>
      <c r="T52" s="75"/>
      <c r="U52" s="75"/>
      <c r="V52" s="79"/>
      <c r="W52" s="17"/>
      <c r="X52" s="11">
        <f t="shared" si="5"/>
        <v>0</v>
      </c>
      <c r="Z52" s="11">
        <f t="shared" si="6"/>
        <v>0</v>
      </c>
      <c r="AA52" s="11">
        <f t="shared" si="7"/>
        <v>0</v>
      </c>
      <c r="AB52" s="233">
        <f>A52</f>
        <v>41178</v>
      </c>
      <c r="AC52" s="39">
        <v>0.16666666666666666</v>
      </c>
      <c r="AD52" s="34">
        <v>57</v>
      </c>
      <c r="AE52" s="39">
        <v>0.5208333333333334</v>
      </c>
      <c r="AF52" s="63"/>
    </row>
    <row r="53" spans="1:32" s="9" customFormat="1" ht="24.75" customHeight="1">
      <c r="A53" s="257"/>
      <c r="B53" s="5"/>
      <c r="C53" s="5"/>
      <c r="D53" s="41"/>
      <c r="E53" s="5">
        <f t="shared" si="4"/>
        <v>24</v>
      </c>
      <c r="F53" s="5">
        <v>0.229166666666667</v>
      </c>
      <c r="G53" s="140"/>
      <c r="H53" s="13"/>
      <c r="I53" s="13"/>
      <c r="J53" s="14"/>
      <c r="K53" s="14"/>
      <c r="L53" s="13"/>
      <c r="M53" s="13"/>
      <c r="N53" s="104"/>
      <c r="O53" s="13"/>
      <c r="P53" s="13"/>
      <c r="Q53" s="52"/>
      <c r="R53" s="103"/>
      <c r="S53" s="73"/>
      <c r="T53" s="76"/>
      <c r="U53" s="76"/>
      <c r="V53" s="81"/>
      <c r="W53" s="20"/>
      <c r="X53" s="11">
        <f t="shared" si="5"/>
        <v>0</v>
      </c>
      <c r="Z53" s="11">
        <f t="shared" si="6"/>
        <v>0</v>
      </c>
      <c r="AA53" s="11">
        <f t="shared" si="7"/>
        <v>0</v>
      </c>
      <c r="AB53" s="234"/>
      <c r="AC53" s="22">
        <v>0.6666666666666666</v>
      </c>
      <c r="AD53" s="30">
        <v>64</v>
      </c>
      <c r="AE53" s="22">
        <v>0.020833333333333332</v>
      </c>
      <c r="AF53" s="62"/>
    </row>
    <row r="54" spans="1:32" s="9" customFormat="1" ht="24.75" customHeight="1">
      <c r="A54" s="258">
        <f>A52+1</f>
        <v>41179</v>
      </c>
      <c r="B54" s="3"/>
      <c r="C54" s="3"/>
      <c r="D54" s="40"/>
      <c r="E54" s="3">
        <f t="shared" si="4"/>
        <v>24</v>
      </c>
      <c r="F54" s="3">
        <v>0</v>
      </c>
      <c r="G54" s="45"/>
      <c r="H54" s="10"/>
      <c r="I54" s="10"/>
      <c r="J54" s="38"/>
      <c r="K54" s="38"/>
      <c r="L54" s="10"/>
      <c r="M54" s="10"/>
      <c r="N54" s="105"/>
      <c r="O54" s="10"/>
      <c r="P54" s="10"/>
      <c r="Q54" s="51"/>
      <c r="R54" s="103"/>
      <c r="S54" s="72"/>
      <c r="T54" s="75"/>
      <c r="U54" s="75"/>
      <c r="V54" s="79"/>
      <c r="W54" s="17"/>
      <c r="X54" s="11">
        <f t="shared" si="5"/>
        <v>0</v>
      </c>
      <c r="Z54" s="11">
        <f t="shared" si="6"/>
        <v>0</v>
      </c>
      <c r="AA54" s="11">
        <f t="shared" si="7"/>
        <v>0</v>
      </c>
      <c r="AB54" s="233">
        <f>A54</f>
        <v>41179</v>
      </c>
      <c r="AC54" s="39">
        <v>0.20833333333333334</v>
      </c>
      <c r="AD54" s="34">
        <v>69</v>
      </c>
      <c r="AE54" s="39">
        <v>0.5625</v>
      </c>
      <c r="AF54" s="177"/>
    </row>
    <row r="55" spans="1:32" s="9" customFormat="1" ht="24.75" customHeight="1">
      <c r="A55" s="257"/>
      <c r="B55" s="5"/>
      <c r="C55" s="5"/>
      <c r="D55" s="41"/>
      <c r="E55" s="5">
        <f t="shared" si="4"/>
        <v>24</v>
      </c>
      <c r="F55" s="5">
        <v>0.28125</v>
      </c>
      <c r="G55" s="6"/>
      <c r="H55" s="13"/>
      <c r="I55" s="13"/>
      <c r="J55" s="14"/>
      <c r="K55" s="14"/>
      <c r="L55" s="13"/>
      <c r="M55" s="13"/>
      <c r="N55" s="104"/>
      <c r="O55" s="13"/>
      <c r="P55" s="13"/>
      <c r="Q55" s="52"/>
      <c r="R55" s="104"/>
      <c r="S55" s="73"/>
      <c r="T55" s="76"/>
      <c r="U55" s="76"/>
      <c r="V55" s="81"/>
      <c r="W55" s="20"/>
      <c r="X55" s="11">
        <f t="shared" si="5"/>
        <v>0</v>
      </c>
      <c r="Z55" s="11">
        <f t="shared" si="6"/>
        <v>0</v>
      </c>
      <c r="AA55" s="11">
        <f t="shared" si="7"/>
        <v>0</v>
      </c>
      <c r="AB55" s="234"/>
      <c r="AC55" s="22">
        <v>0.7291666666666666</v>
      </c>
      <c r="AD55" s="30">
        <v>75</v>
      </c>
      <c r="AE55" s="22">
        <v>0.0625</v>
      </c>
      <c r="AF55" s="178"/>
    </row>
    <row r="56" spans="1:32" s="9" customFormat="1" ht="24.75" customHeight="1">
      <c r="A56" s="256">
        <f>A54+1</f>
        <v>41180</v>
      </c>
      <c r="B56" s="3"/>
      <c r="C56" s="3"/>
      <c r="D56" s="40"/>
      <c r="E56" s="3">
        <f t="shared" si="4"/>
        <v>24</v>
      </c>
      <c r="F56" s="3">
        <v>0</v>
      </c>
      <c r="G56" s="4"/>
      <c r="H56" s="10"/>
      <c r="I56" s="10"/>
      <c r="J56" s="38"/>
      <c r="K56" s="38"/>
      <c r="L56" s="10"/>
      <c r="M56" s="10"/>
      <c r="N56" s="105"/>
      <c r="O56" s="10"/>
      <c r="P56" s="10"/>
      <c r="Q56" s="51"/>
      <c r="R56" s="105"/>
      <c r="S56" s="72"/>
      <c r="T56" s="75"/>
      <c r="U56" s="75"/>
      <c r="V56" s="79"/>
      <c r="W56" s="17"/>
      <c r="X56" s="11">
        <f t="shared" si="5"/>
        <v>0</v>
      </c>
      <c r="Z56" s="11">
        <f t="shared" si="6"/>
        <v>0</v>
      </c>
      <c r="AA56" s="11">
        <f t="shared" si="7"/>
        <v>0</v>
      </c>
      <c r="AB56" s="233">
        <f>A56</f>
        <v>41180</v>
      </c>
      <c r="AC56" s="39">
        <v>0.22916666666666666</v>
      </c>
      <c r="AD56" s="34">
        <v>80</v>
      </c>
      <c r="AE56" s="39">
        <v>0.5833333333333334</v>
      </c>
      <c r="AF56" s="63"/>
    </row>
    <row r="57" spans="1:32" s="9" customFormat="1" ht="24.75" customHeight="1">
      <c r="A57" s="257"/>
      <c r="B57" s="5"/>
      <c r="C57" s="5"/>
      <c r="D57" s="41"/>
      <c r="E57" s="5">
        <f t="shared" si="4"/>
        <v>24</v>
      </c>
      <c r="F57" s="5">
        <v>0.291666666666667</v>
      </c>
      <c r="G57" s="6"/>
      <c r="H57" s="13"/>
      <c r="I57" s="13"/>
      <c r="J57" s="14"/>
      <c r="K57" s="14"/>
      <c r="L57" s="13"/>
      <c r="M57" s="13"/>
      <c r="N57" s="104"/>
      <c r="O57" s="13"/>
      <c r="P57" s="13"/>
      <c r="Q57" s="52"/>
      <c r="R57" s="104"/>
      <c r="S57" s="73"/>
      <c r="T57" s="76"/>
      <c r="U57" s="76"/>
      <c r="V57" s="81"/>
      <c r="W57" s="20"/>
      <c r="X57" s="11">
        <f t="shared" si="5"/>
        <v>0</v>
      </c>
      <c r="Z57" s="11">
        <f t="shared" si="6"/>
        <v>0</v>
      </c>
      <c r="AA57" s="11">
        <f t="shared" si="7"/>
        <v>0</v>
      </c>
      <c r="AB57" s="234"/>
      <c r="AC57" s="22">
        <v>0.7708333333333334</v>
      </c>
      <c r="AD57" s="30">
        <v>85</v>
      </c>
      <c r="AE57" s="22">
        <v>0.08333333333333333</v>
      </c>
      <c r="AF57" s="62"/>
    </row>
    <row r="58" spans="1:32" s="9" customFormat="1" ht="24.75" customHeight="1">
      <c r="A58" s="258">
        <f>A56+1</f>
        <v>41181</v>
      </c>
      <c r="B58" s="3"/>
      <c r="C58" s="3"/>
      <c r="D58" s="42"/>
      <c r="E58" s="3">
        <f t="shared" si="4"/>
        <v>24</v>
      </c>
      <c r="F58" s="3">
        <v>0</v>
      </c>
      <c r="G58" s="4"/>
      <c r="H58" s="10"/>
      <c r="I58" s="10"/>
      <c r="J58" s="38"/>
      <c r="K58" s="38"/>
      <c r="L58" s="10"/>
      <c r="M58" s="10"/>
      <c r="N58" s="105"/>
      <c r="O58" s="10"/>
      <c r="P58" s="10"/>
      <c r="Q58" s="51"/>
      <c r="R58" s="105"/>
      <c r="S58" s="72"/>
      <c r="T58" s="75"/>
      <c r="U58" s="75"/>
      <c r="V58" s="79"/>
      <c r="W58" s="17"/>
      <c r="X58" s="11">
        <f t="shared" si="5"/>
        <v>0</v>
      </c>
      <c r="Z58" s="11">
        <f t="shared" si="6"/>
        <v>0</v>
      </c>
      <c r="AA58" s="11">
        <f t="shared" si="7"/>
        <v>0</v>
      </c>
      <c r="AB58" s="233">
        <f>A58</f>
        <v>41181</v>
      </c>
      <c r="AC58" s="21">
        <v>0.2708333333333333</v>
      </c>
      <c r="AD58" s="29">
        <v>88</v>
      </c>
      <c r="AE58" s="21">
        <v>0.6041666666666666</v>
      </c>
      <c r="AF58" s="64"/>
    </row>
    <row r="59" spans="1:32" s="9" customFormat="1" ht="24.75" customHeight="1">
      <c r="A59" s="257"/>
      <c r="B59" s="5"/>
      <c r="C59" s="5"/>
      <c r="D59" s="41"/>
      <c r="E59" s="5">
        <f t="shared" si="4"/>
        <v>24</v>
      </c>
      <c r="F59" s="5">
        <v>0.291666666666667</v>
      </c>
      <c r="G59" s="139"/>
      <c r="H59" s="13"/>
      <c r="I59" s="13"/>
      <c r="J59" s="14"/>
      <c r="K59" s="14"/>
      <c r="L59" s="13"/>
      <c r="M59" s="13"/>
      <c r="N59" s="104"/>
      <c r="O59" s="13"/>
      <c r="P59" s="13"/>
      <c r="Q59" s="52"/>
      <c r="R59" s="104"/>
      <c r="S59" s="73"/>
      <c r="T59" s="76"/>
      <c r="U59" s="76"/>
      <c r="V59" s="81"/>
      <c r="W59" s="20"/>
      <c r="X59" s="11">
        <f t="shared" si="5"/>
        <v>0</v>
      </c>
      <c r="Z59" s="11">
        <f t="shared" si="6"/>
        <v>0</v>
      </c>
      <c r="AA59" s="11">
        <f t="shared" si="7"/>
        <v>0</v>
      </c>
      <c r="AB59" s="234"/>
      <c r="AC59" s="22">
        <v>0.7916666666666666</v>
      </c>
      <c r="AD59" s="30">
        <v>91</v>
      </c>
      <c r="AE59" s="22">
        <v>0.10416666666666667</v>
      </c>
      <c r="AF59" s="68"/>
    </row>
    <row r="60" spans="1:32" s="9" customFormat="1" ht="24.75" customHeight="1">
      <c r="A60" s="258">
        <f>A58+1</f>
        <v>41182</v>
      </c>
      <c r="B60" s="3"/>
      <c r="C60" s="3"/>
      <c r="D60" s="42"/>
      <c r="E60" s="3">
        <f t="shared" si="4"/>
        <v>24</v>
      </c>
      <c r="F60" s="3">
        <v>0</v>
      </c>
      <c r="G60" s="45"/>
      <c r="H60" s="10"/>
      <c r="I60" s="10"/>
      <c r="J60" s="38"/>
      <c r="K60" s="38"/>
      <c r="L60" s="10"/>
      <c r="M60" s="10"/>
      <c r="N60" s="105"/>
      <c r="O60" s="10"/>
      <c r="P60" s="10"/>
      <c r="Q60" s="51"/>
      <c r="R60" s="105"/>
      <c r="S60" s="72"/>
      <c r="T60" s="75"/>
      <c r="U60" s="75"/>
      <c r="V60" s="79"/>
      <c r="W60" s="17"/>
      <c r="X60" s="11">
        <f t="shared" si="5"/>
        <v>0</v>
      </c>
      <c r="Z60" s="11">
        <f t="shared" si="6"/>
        <v>0</v>
      </c>
      <c r="AA60" s="11">
        <f t="shared" si="7"/>
        <v>0</v>
      </c>
      <c r="AB60" s="237">
        <f>A60</f>
        <v>41182</v>
      </c>
      <c r="AC60" s="21">
        <v>0.3125</v>
      </c>
      <c r="AD60" s="29">
        <v>92</v>
      </c>
      <c r="AE60" s="21">
        <v>0.625</v>
      </c>
      <c r="AF60" s="177"/>
    </row>
    <row r="61" spans="1:32" s="9" customFormat="1" ht="24.75" customHeight="1">
      <c r="A61" s="257"/>
      <c r="B61" s="5"/>
      <c r="C61" s="5"/>
      <c r="D61" s="41"/>
      <c r="E61" s="5">
        <f t="shared" si="4"/>
        <v>24</v>
      </c>
      <c r="F61" s="5">
        <v>0.291666666666667</v>
      </c>
      <c r="G61" s="6"/>
      <c r="H61" s="13"/>
      <c r="I61" s="13"/>
      <c r="J61" s="14"/>
      <c r="K61" s="14"/>
      <c r="L61" s="13"/>
      <c r="M61" s="13"/>
      <c r="N61" s="104"/>
      <c r="O61" s="13"/>
      <c r="P61" s="13"/>
      <c r="Q61" s="52"/>
      <c r="R61" s="104"/>
      <c r="S61" s="73"/>
      <c r="T61" s="76"/>
      <c r="U61" s="76"/>
      <c r="V61" s="81"/>
      <c r="W61" s="20"/>
      <c r="X61" s="11">
        <f t="shared" si="5"/>
        <v>0</v>
      </c>
      <c r="Z61" s="11">
        <f t="shared" si="6"/>
        <v>0</v>
      </c>
      <c r="AA61" s="11">
        <f t="shared" si="7"/>
        <v>0</v>
      </c>
      <c r="AB61" s="232"/>
      <c r="AC61" s="22">
        <v>0.8125</v>
      </c>
      <c r="AD61" s="30">
        <v>93</v>
      </c>
      <c r="AE61" s="22">
        <v>0.125</v>
      </c>
      <c r="AF61" s="178"/>
    </row>
  </sheetData>
  <mergeCells count="62">
    <mergeCell ref="AF8:AF9"/>
    <mergeCell ref="AF50:AF51"/>
    <mergeCell ref="AB40:AB41"/>
    <mergeCell ref="AB2:AB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8:AB39"/>
    <mergeCell ref="AB26:AB27"/>
    <mergeCell ref="AB28:AB29"/>
    <mergeCell ref="AB30:AB31"/>
    <mergeCell ref="AB32:AB33"/>
    <mergeCell ref="AB34:AB35"/>
    <mergeCell ref="AB36:AB37"/>
    <mergeCell ref="AB42:AB43"/>
    <mergeCell ref="AB44:AB45"/>
    <mergeCell ref="AB46:AB47"/>
    <mergeCell ref="AB48:AB49"/>
    <mergeCell ref="AB50:AB51"/>
    <mergeCell ref="AB58:AB59"/>
    <mergeCell ref="AB60:AB61"/>
    <mergeCell ref="AB52:AB53"/>
    <mergeCell ref="AB54:AB55"/>
    <mergeCell ref="AB56:AB5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8:A39"/>
    <mergeCell ref="A40:A41"/>
    <mergeCell ref="A26:A27"/>
    <mergeCell ref="A28:A29"/>
    <mergeCell ref="A30:A31"/>
    <mergeCell ref="A32:A33"/>
    <mergeCell ref="A34:A35"/>
    <mergeCell ref="A42:A43"/>
    <mergeCell ref="A44:A45"/>
    <mergeCell ref="A46:A47"/>
    <mergeCell ref="A48:A49"/>
    <mergeCell ref="A50:A51"/>
    <mergeCell ref="A58:A59"/>
    <mergeCell ref="A60:A61"/>
    <mergeCell ref="A52:A53"/>
    <mergeCell ref="A54:A55"/>
    <mergeCell ref="A56:A57"/>
  </mergeCells>
  <conditionalFormatting sqref="G2:G61">
    <cfRule type="cellIs" priority="1" dxfId="0" operator="equal" stopIfTrue="1">
      <formula>"DOSSEVILLE"</formula>
    </cfRule>
    <cfRule type="cellIs" priority="2" dxfId="1" operator="equal" stopIfTrue="1">
      <formula>"GOUEDARD"</formula>
    </cfRule>
    <cfRule type="cellIs" priority="3" dxfId="2" operator="equal" stopIfTrue="1">
      <formula>"MARAIS"</formula>
    </cfRule>
  </conditionalFormatting>
  <dataValidations count="2">
    <dataValidation errorStyle="warning" type="list" allowBlank="1" showInputMessage="1" showErrorMessage="1" sqref="G2:G61">
      <formula1>$Y$2:$Y$6</formula1>
    </dataValidation>
    <dataValidation errorStyle="warning" type="list" allowBlank="1" showInputMessage="1" showErrorMessage="1" sqref="F2:F61 B2:C61">
      <formula1>#REF!</formula1>
    </dataValidation>
  </dataValidations>
  <printOptions/>
  <pageMargins left="0.1968503937007874" right="0.1968503937007874" top="0.1968503937007874" bottom="0.1968503937007874" header="0.5118110236220472" footer="0.11811023622047245"/>
  <pageSetup cellComments="asDisplayed" horizontalDpi="600" verticalDpi="600" orientation="portrait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deauville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poste</cp:lastModifiedBy>
  <cp:lastPrinted>2012-01-13T16:52:12Z</cp:lastPrinted>
  <dcterms:created xsi:type="dcterms:W3CDTF">2008-02-17T10:28:22Z</dcterms:created>
  <dcterms:modified xsi:type="dcterms:W3CDTF">2012-01-13T16:53:22Z</dcterms:modified>
  <cp:category/>
  <cp:version/>
  <cp:contentType/>
  <cp:contentStatus/>
</cp:coreProperties>
</file>